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2015-2020" sheetId="1" r:id="rId1"/>
    <sheet name="2021-2026 (июль)" sheetId="2" r:id="rId2"/>
  </sheets>
  <definedNames>
    <definedName name="_xlnm.Print_Titles" localSheetId="0">'2015-2020'!$13:$13</definedName>
    <definedName name="_xlnm.Print_Titles" localSheetId="1">'2021-2026 (июль)'!$7:$7</definedName>
    <definedName name="_xlnm.Print_Area" localSheetId="0">'2015-2020'!$A$1:$O$62</definedName>
    <definedName name="_xlnm.Print_Area" localSheetId="1">'2021-2026 (июль)'!$A$1:$N$48</definedName>
  </definedNames>
  <calcPr calcId="152511"/>
</workbook>
</file>

<file path=xl/calcChain.xml><?xml version="1.0" encoding="utf-8"?>
<calcChain xmlns="http://schemas.openxmlformats.org/spreadsheetml/2006/main">
  <c r="H31" i="1" l="1"/>
  <c r="K26" i="2"/>
  <c r="K19" i="2"/>
  <c r="K18" i="2"/>
  <c r="N38" i="2" l="1"/>
  <c r="H17" i="1"/>
  <c r="N26" i="2" l="1"/>
  <c r="K35" i="2"/>
  <c r="K21" i="2" l="1"/>
  <c r="L21" i="2"/>
  <c r="N39" i="2"/>
  <c r="H48" i="1" s="1"/>
  <c r="H21" i="1"/>
  <c r="I15" i="1"/>
  <c r="H19" i="1"/>
  <c r="H26" i="1"/>
  <c r="H28" i="1"/>
  <c r="H29" i="1"/>
  <c r="H32" i="1"/>
  <c r="H33" i="1"/>
  <c r="H34" i="1"/>
  <c r="H38" i="1"/>
  <c r="H42" i="1"/>
  <c r="I45" i="1"/>
  <c r="O48" i="1"/>
  <c r="H49" i="1"/>
  <c r="H56" i="1"/>
  <c r="H55" i="1" s="1"/>
  <c r="H57" i="1"/>
  <c r="H58" i="1"/>
  <c r="H60" i="1"/>
  <c r="H59" i="1" s="1"/>
  <c r="H62" i="1"/>
  <c r="H61" i="1" s="1"/>
  <c r="M8" i="2"/>
  <c r="J8" i="2"/>
  <c r="I8" i="2"/>
  <c r="M9" i="2"/>
  <c r="J9" i="2"/>
  <c r="I9" i="2"/>
  <c r="H8" i="2"/>
  <c r="H9" i="2"/>
  <c r="M10" i="2"/>
  <c r="J10" i="2"/>
  <c r="I10" i="2"/>
  <c r="H10" i="2"/>
  <c r="M12" i="2"/>
  <c r="J12" i="2"/>
  <c r="I12" i="2"/>
  <c r="H12" i="2"/>
  <c r="M11" i="2"/>
  <c r="L11" i="2"/>
  <c r="K11" i="2"/>
  <c r="J11" i="2"/>
  <c r="N11" i="2" s="1"/>
  <c r="I11" i="2"/>
  <c r="H11" i="2"/>
  <c r="N13" i="2"/>
  <c r="M13" i="2"/>
  <c r="L13" i="2"/>
  <c r="K13" i="2"/>
  <c r="J13" i="2"/>
  <c r="I13" i="2"/>
  <c r="H13" i="2"/>
  <c r="N15" i="2"/>
  <c r="M14" i="2"/>
  <c r="J14" i="2"/>
  <c r="I14" i="2"/>
  <c r="H14" i="2"/>
  <c r="M15" i="2"/>
  <c r="L15" i="2"/>
  <c r="K15" i="2"/>
  <c r="J15" i="2"/>
  <c r="I15" i="2"/>
  <c r="I19" i="2"/>
  <c r="J19" i="2"/>
  <c r="L19" i="2"/>
  <c r="M19" i="2"/>
  <c r="H18" i="2"/>
  <c r="K17" i="2"/>
  <c r="K16" i="2" s="1"/>
  <c r="I17" i="2"/>
  <c r="I16" i="2" s="1"/>
  <c r="H15" i="2"/>
  <c r="J17" i="2"/>
  <c r="J16" i="2" s="1"/>
  <c r="H17" i="2"/>
  <c r="H16" i="2" s="1"/>
  <c r="M18" i="2"/>
  <c r="L18" i="2"/>
  <c r="J18" i="2"/>
  <c r="I18" i="2"/>
  <c r="N20" i="2"/>
  <c r="M17" i="2"/>
  <c r="M16" i="2" s="1"/>
  <c r="H19" i="2"/>
  <c r="M21" i="2"/>
  <c r="J21" i="2"/>
  <c r="I21" i="2"/>
  <c r="H21" i="2"/>
  <c r="M28" i="2"/>
  <c r="L28" i="2"/>
  <c r="K28" i="2"/>
  <c r="J28" i="2"/>
  <c r="N28" i="2" s="1"/>
  <c r="I28" i="2"/>
  <c r="H28" i="2"/>
  <c r="N30" i="2"/>
  <c r="H39" i="1" s="1"/>
  <c r="H37" i="1" s="1"/>
  <c r="N29" i="2"/>
  <c r="N27" i="2"/>
  <c r="N25" i="2"/>
  <c r="N24" i="2"/>
  <c r="N23" i="2"/>
  <c r="H36" i="1" s="1"/>
  <c r="N22" i="2"/>
  <c r="H35" i="1" s="1"/>
  <c r="M31" i="2"/>
  <c r="J31" i="2"/>
  <c r="I31" i="2"/>
  <c r="H31" i="2"/>
  <c r="N33" i="2"/>
  <c r="M32" i="2"/>
  <c r="J32" i="2"/>
  <c r="I32" i="2"/>
  <c r="H32" i="2"/>
  <c r="M34" i="2"/>
  <c r="L34" i="2"/>
  <c r="K34" i="2"/>
  <c r="K12" i="2" s="1"/>
  <c r="J34" i="2"/>
  <c r="I34" i="2"/>
  <c r="H34" i="2"/>
  <c r="M35" i="2"/>
  <c r="L35" i="2"/>
  <c r="J35" i="2"/>
  <c r="I35" i="2"/>
  <c r="H35" i="2"/>
  <c r="H36" i="2"/>
  <c r="M36" i="2"/>
  <c r="L36" i="2"/>
  <c r="K36" i="2"/>
  <c r="J36" i="2"/>
  <c r="I36" i="2"/>
  <c r="N37" i="2"/>
  <c r="N42" i="2"/>
  <c r="N41" i="2"/>
  <c r="M40" i="2"/>
  <c r="L40" i="2"/>
  <c r="K40" i="2"/>
  <c r="J40" i="2"/>
  <c r="I40" i="2"/>
  <c r="H40" i="2"/>
  <c r="M41" i="2"/>
  <c r="L41" i="2"/>
  <c r="K41" i="2"/>
  <c r="J41" i="2"/>
  <c r="I41" i="2"/>
  <c r="H41" i="2"/>
  <c r="M42" i="2"/>
  <c r="L42" i="2"/>
  <c r="K42" i="2"/>
  <c r="J42" i="2"/>
  <c r="I42" i="2"/>
  <c r="H42" i="2"/>
  <c r="N43" i="2"/>
  <c r="M43" i="2"/>
  <c r="L43" i="2"/>
  <c r="K43" i="2"/>
  <c r="J43" i="2"/>
  <c r="I43" i="2"/>
  <c r="H43" i="2"/>
  <c r="N45" i="2"/>
  <c r="M45" i="2"/>
  <c r="L45" i="2"/>
  <c r="K45" i="2"/>
  <c r="J45" i="2"/>
  <c r="I45" i="2"/>
  <c r="H45" i="2"/>
  <c r="N46" i="2"/>
  <c r="N44" i="2"/>
  <c r="N48" i="2"/>
  <c r="N47" i="2"/>
  <c r="M47" i="2"/>
  <c r="L47" i="2"/>
  <c r="K47" i="2"/>
  <c r="J47" i="2"/>
  <c r="I47" i="2"/>
  <c r="H47" i="2"/>
  <c r="N14" i="1"/>
  <c r="M14" i="1"/>
  <c r="L14" i="1"/>
  <c r="K14" i="1"/>
  <c r="J14" i="1"/>
  <c r="I14" i="1"/>
  <c r="N15" i="1"/>
  <c r="M15" i="1"/>
  <c r="L15" i="1"/>
  <c r="K15" i="1"/>
  <c r="O15" i="1" s="1"/>
  <c r="O14" i="1" s="1"/>
  <c r="J15" i="1"/>
  <c r="N16" i="1"/>
  <c r="M16" i="1"/>
  <c r="L16" i="1"/>
  <c r="K16" i="1"/>
  <c r="J16" i="1"/>
  <c r="O16" i="1" s="1"/>
  <c r="I16" i="1"/>
  <c r="N17" i="1"/>
  <c r="M17" i="1"/>
  <c r="L17" i="1"/>
  <c r="K17" i="1"/>
  <c r="J17" i="1"/>
  <c r="I17" i="1"/>
  <c r="N18" i="1"/>
  <c r="M18" i="1"/>
  <c r="L18" i="1"/>
  <c r="K18" i="1"/>
  <c r="O18" i="1" s="1"/>
  <c r="J18" i="1"/>
  <c r="I18" i="1"/>
  <c r="O19" i="1"/>
  <c r="N19" i="1"/>
  <c r="M19" i="1"/>
  <c r="L19" i="1"/>
  <c r="K19" i="1"/>
  <c r="J19" i="1"/>
  <c r="I19" i="1"/>
  <c r="N20" i="1"/>
  <c r="M20" i="1"/>
  <c r="L20" i="1"/>
  <c r="K20" i="1"/>
  <c r="J20" i="1"/>
  <c r="I20" i="1"/>
  <c r="O21" i="1"/>
  <c r="O20" i="1"/>
  <c r="O17" i="1"/>
  <c r="N21" i="1"/>
  <c r="M21" i="1"/>
  <c r="L21" i="1"/>
  <c r="K21" i="1"/>
  <c r="J21" i="1"/>
  <c r="I21" i="1"/>
  <c r="O22" i="1"/>
  <c r="I22" i="1"/>
  <c r="N22" i="1"/>
  <c r="M22" i="1"/>
  <c r="L22" i="1"/>
  <c r="K22" i="1"/>
  <c r="J22" i="1"/>
  <c r="O23" i="1"/>
  <c r="N23" i="1"/>
  <c r="M23" i="1"/>
  <c r="L23" i="1"/>
  <c r="K23" i="1"/>
  <c r="J23" i="1"/>
  <c r="I23" i="1"/>
  <c r="N24" i="1"/>
  <c r="M24" i="1"/>
  <c r="L24" i="1"/>
  <c r="K24" i="1"/>
  <c r="O24" i="1" s="1"/>
  <c r="J24" i="1"/>
  <c r="I24" i="1"/>
  <c r="N25" i="1"/>
  <c r="M25" i="1"/>
  <c r="L25" i="1"/>
  <c r="K25" i="1"/>
  <c r="J25" i="1"/>
  <c r="I25" i="1"/>
  <c r="O26" i="1"/>
  <c r="O25" i="1"/>
  <c r="N26" i="1"/>
  <c r="M26" i="1"/>
  <c r="L26" i="1"/>
  <c r="K26" i="1"/>
  <c r="J26" i="1"/>
  <c r="I26" i="1"/>
  <c r="I27" i="1"/>
  <c r="O27" i="1"/>
  <c r="N27" i="1"/>
  <c r="M27" i="1"/>
  <c r="L27" i="1"/>
  <c r="K27" i="1"/>
  <c r="J27" i="1"/>
  <c r="O38" i="1"/>
  <c r="O36" i="1"/>
  <c r="O35" i="1"/>
  <c r="O34" i="1"/>
  <c r="O33" i="1"/>
  <c r="O32" i="1"/>
  <c r="O31" i="1"/>
  <c r="O30" i="1"/>
  <c r="O29" i="1"/>
  <c r="O28" i="1"/>
  <c r="O39" i="1"/>
  <c r="N37" i="1"/>
  <c r="M37" i="1"/>
  <c r="L37" i="1"/>
  <c r="K37" i="1"/>
  <c r="O37" i="1" s="1"/>
  <c r="J37" i="1"/>
  <c r="I37" i="1"/>
  <c r="N42" i="1"/>
  <c r="N41" i="1" s="1"/>
  <c r="N40" i="1" s="1"/>
  <c r="M42" i="1"/>
  <c r="L42" i="1"/>
  <c r="K42" i="1"/>
  <c r="K41" i="1" s="1"/>
  <c r="J42" i="1"/>
  <c r="J41" i="1" s="1"/>
  <c r="J40" i="1" s="1"/>
  <c r="I42" i="1"/>
  <c r="O43" i="1"/>
  <c r="N44" i="1"/>
  <c r="M44" i="1"/>
  <c r="L44" i="1"/>
  <c r="K44" i="1"/>
  <c r="J44" i="1"/>
  <c r="I44" i="1"/>
  <c r="N45" i="1"/>
  <c r="M45" i="1"/>
  <c r="L45" i="1"/>
  <c r="K45" i="1"/>
  <c r="J45" i="1"/>
  <c r="O51" i="1"/>
  <c r="H51" i="1" s="1"/>
  <c r="O50" i="1"/>
  <c r="H50" i="1" s="1"/>
  <c r="O49" i="1"/>
  <c r="O47" i="1"/>
  <c r="H47" i="1" s="1"/>
  <c r="O46" i="1"/>
  <c r="H46" i="1" s="1"/>
  <c r="I53" i="1"/>
  <c r="I52" i="1" s="1"/>
  <c r="N54" i="1"/>
  <c r="N53" i="1" s="1"/>
  <c r="N52" i="1" s="1"/>
  <c r="M54" i="1"/>
  <c r="M53" i="1" s="1"/>
  <c r="M52" i="1" s="1"/>
  <c r="L54" i="1"/>
  <c r="L53" i="1" s="1"/>
  <c r="L52" i="1" s="1"/>
  <c r="K54" i="1"/>
  <c r="K53" i="1" s="1"/>
  <c r="K52" i="1" s="1"/>
  <c r="J54" i="1"/>
  <c r="J53" i="1" s="1"/>
  <c r="J52" i="1" s="1"/>
  <c r="I54" i="1"/>
  <c r="O55" i="1"/>
  <c r="N55" i="1"/>
  <c r="M55" i="1"/>
  <c r="L55" i="1"/>
  <c r="K55" i="1"/>
  <c r="J55" i="1"/>
  <c r="I55" i="1"/>
  <c r="O56" i="1"/>
  <c r="O57" i="1"/>
  <c r="N57" i="1"/>
  <c r="M57" i="1"/>
  <c r="L57" i="1"/>
  <c r="K57" i="1"/>
  <c r="J57" i="1"/>
  <c r="I57" i="1"/>
  <c r="O58" i="1"/>
  <c r="O59" i="1"/>
  <c r="N59" i="1"/>
  <c r="M59" i="1"/>
  <c r="L59" i="1"/>
  <c r="K59" i="1"/>
  <c r="J59" i="1"/>
  <c r="I59" i="1"/>
  <c r="O60" i="1"/>
  <c r="O62" i="1"/>
  <c r="O61" i="1"/>
  <c r="N61" i="1"/>
  <c r="M61" i="1"/>
  <c r="L61" i="1"/>
  <c r="K61" i="1"/>
  <c r="J61" i="1"/>
  <c r="I61" i="1"/>
  <c r="H30" i="1" l="1"/>
  <c r="N21" i="2"/>
  <c r="L12" i="2"/>
  <c r="L10" i="2" s="1"/>
  <c r="L9" i="2" s="1"/>
  <c r="L8" i="2" s="1"/>
  <c r="L17" i="2"/>
  <c r="L16" i="2" s="1"/>
  <c r="H27" i="1"/>
  <c r="L14" i="2"/>
  <c r="L32" i="2"/>
  <c r="L31" i="2" s="1"/>
  <c r="N34" i="2"/>
  <c r="H43" i="1" s="1"/>
  <c r="H45" i="1"/>
  <c r="K32" i="2"/>
  <c r="K31" i="2"/>
  <c r="K14" i="2"/>
  <c r="N36" i="2"/>
  <c r="N35" i="2"/>
  <c r="H44" i="1" s="1"/>
  <c r="H54" i="1"/>
  <c r="H53" i="1" s="1"/>
  <c r="H52" i="1" s="1"/>
  <c r="N19" i="2"/>
  <c r="H25" i="1" s="1"/>
  <c r="N18" i="2"/>
  <c r="H24" i="1" s="1"/>
  <c r="I41" i="1"/>
  <c r="I40" i="1" s="1"/>
  <c r="M41" i="1"/>
  <c r="M40" i="1" s="1"/>
  <c r="O44" i="1"/>
  <c r="L41" i="1"/>
  <c r="L40" i="1" s="1"/>
  <c r="K40" i="1"/>
  <c r="O45" i="1"/>
  <c r="O54" i="1"/>
  <c r="O53" i="1"/>
  <c r="O52" i="1" s="1"/>
  <c r="O42" i="1"/>
  <c r="H18" i="1" l="1"/>
  <c r="N32" i="2"/>
  <c r="N31" i="2" s="1"/>
  <c r="N12" i="2"/>
  <c r="H23" i="1"/>
  <c r="H22" i="1" s="1"/>
  <c r="N17" i="2"/>
  <c r="N16" i="2" s="1"/>
  <c r="H20" i="1"/>
  <c r="H41" i="1"/>
  <c r="N14" i="2"/>
  <c r="K10" i="2"/>
  <c r="O41" i="1"/>
  <c r="O40" i="1" s="1"/>
  <c r="H16" i="1" l="1"/>
  <c r="H15" i="1" s="1"/>
  <c r="H14" i="1" s="1"/>
  <c r="H40" i="1"/>
  <c r="K9" i="2"/>
  <c r="N9" i="2" s="1"/>
  <c r="N10" i="2"/>
  <c r="K8" i="2" l="1"/>
  <c r="N8" i="2"/>
</calcChain>
</file>

<file path=xl/sharedStrings.xml><?xml version="1.0" encoding="utf-8"?>
<sst xmlns="http://schemas.openxmlformats.org/spreadsheetml/2006/main" count="376" uniqueCount="114">
  <si>
    <t>Форма 2</t>
  </si>
  <si>
    <t>Ресурсное обеспечение реализации муниципальной программы</t>
  </si>
  <si>
    <t>за счет средств бюджета Белгородского района</t>
  </si>
  <si>
    <t>I этап реализации муниципальной программы (2015 – 2020 годы)</t>
  </si>
  <si>
    <t>Статус</t>
  </si>
  <si>
    <t>Наименование муниципальной программы, подпрограммы, основных мероприятий</t>
  </si>
  <si>
    <t>Ответственный исполнитель, соисполнители, участники</t>
  </si>
  <si>
    <t>Код бюджетной классификации</t>
  </si>
  <si>
    <t>Общий объем финансирования (тыс. рублей)</t>
  </si>
  <si>
    <t>Расходы (тыс. руб.), годы</t>
  </si>
  <si>
    <t>ГРБС</t>
  </si>
  <si>
    <t>Рз, Пр</t>
  </si>
  <si>
    <t>ЦСР</t>
  </si>
  <si>
    <t>ВР</t>
  </si>
  <si>
    <t>Муниципальная программа</t>
  </si>
  <si>
    <t>всего, в том числе:</t>
  </si>
  <si>
    <t>09 000 000 00</t>
  </si>
  <si>
    <t>ххх</t>
  </si>
  <si>
    <t>участник: Управление образования администрации Белгородского района, всего:</t>
  </si>
  <si>
    <t>Подпрограмма 1</t>
  </si>
  <si>
    <t>Всего:</t>
  </si>
  <si>
    <t>09 100 000 00</t>
  </si>
  <si>
    <t>участник: МБУ «ОКС Белгородского района», всего:</t>
  </si>
  <si>
    <t>участник: Управление образования администрации Белгородского района, всего</t>
  </si>
  <si>
    <t>Основное мероприятие</t>
  </si>
  <si>
    <t>исполнитель мероприятия: МБУ «ОКС Белгородского района», всего:</t>
  </si>
  <si>
    <t>09 101 000 00</t>
  </si>
  <si>
    <t>09 101 000 00</t>
  </si>
  <si>
    <t>Проект «Дорожная сеть»</t>
  </si>
  <si>
    <t>09 1R1 000 00</t>
  </si>
  <si>
    <t>исполнитель мероприятия: МБУ «ОКС Белгородского района, всего:</t>
  </si>
  <si>
    <t>Подпрограмма 2</t>
  </si>
  <si>
    <t>09 200 000 00</t>
  </si>
  <si>
    <t>09 200 000 00</t>
  </si>
  <si>
    <t>участник: МБУ ОКС Белгородского района», всего:</t>
  </si>
  <si>
    <t>Капитальный ремонт автомобильных дорог общего пользования</t>
  </si>
  <si>
    <t>всего:</t>
  </si>
  <si>
    <t>09 201 000 00</t>
  </si>
  <si>
    <t>Подпрограмма 3</t>
  </si>
  <si>
    <t>всего</t>
  </si>
  <si>
    <t>09 300 000 00</t>
  </si>
  <si>
    <t>09 301 000 00</t>
  </si>
  <si>
    <t>Разработка маршрутной сети</t>
  </si>
  <si>
    <t>09 302 000 00</t>
  </si>
  <si>
    <t>Организация транспортного обслуживания населения автомобильным транспортом по муниципальным и межмуниципальным маршрутам</t>
  </si>
  <si>
    <t>09 303 000 00</t>
  </si>
  <si>
    <t>Осуществление полномочий по установлению органами местного самоуправления регулируемых тарифов на перевозки по муниципальным маршрутам</t>
  </si>
  <si>
    <t>09 305 000 00</t>
  </si>
  <si>
    <t>Исполнитель мероприятия: администрация белгородского района в лице комитета ЖКХ, транспорта и инженерной инфраструктуры</t>
  </si>
  <si>
    <t>II этап реализации муниципальной программы (2021 – 2026 годы)</t>
  </si>
  <si>
    <t>40 091,9</t>
  </si>
  <si>
    <t>участник: МКУ «УКС Белгородского района», всего:</t>
  </si>
  <si>
    <t>Содержание и ремонт автомобильных дорог общего пользования местного назначения</t>
  </si>
  <si>
    <t>09 1 01 000 00</t>
  </si>
  <si>
    <t>Исполнитель мероприятия: МКУ «УКС Белгородского района», всего:</t>
  </si>
  <si>
    <t>09 1 01 000 00</t>
  </si>
  <si>
    <t>09 1 R1 000 00</t>
  </si>
  <si>
    <t>09 2 00 000 00</t>
  </si>
  <si>
    <t>09 2 00 000 00</t>
  </si>
  <si>
    <t>09 2 01 000 00</t>
  </si>
  <si>
    <t>исполнитель мероприятия: МКУ «УКС Белгородского района», всего:</t>
  </si>
  <si>
    <t>09 2 01 000 00</t>
  </si>
  <si>
    <t>09 3 00 000 00</t>
  </si>
  <si>
    <t>ответственный исполнитель: администрация Белгородского района  в лице комитета ЖКХ, транспорта и инженерной инфраструктуры, всего:</t>
  </si>
  <si>
    <t>09 3 01 000 00</t>
  </si>
  <si>
    <t>09 3 03 000 00</t>
  </si>
  <si>
    <t>09 3 05 000 00</t>
  </si>
  <si>
    <t>2018
 (факт)</t>
  </si>
  <si>
    <t>2015
(факт)</t>
  </si>
  <si>
    <t>2016
(факт)</t>
  </si>
  <si>
    <t>2017
(факт)</t>
  </si>
  <si>
    <t>2019
(факт)</t>
  </si>
  <si>
    <t>2020
(факт)</t>
  </si>
  <si>
    <t xml:space="preserve">«Совершенствование и развитие транспортной системы 
и дорожной сети Белгородского района» </t>
  </si>
  <si>
    <t>участник: администрация Белгородского района 
в лице комитета ЖКХ, транспорта и инженерной инфраструктуры, всего:</t>
  </si>
  <si>
    <t>ответственный исполнитель подпрограммы:  администрация Белгородского района 
в лице комитета ЖКХ, транспорта и инженерной инфраструктуры, всего:</t>
  </si>
  <si>
    <t>Всего, в том числе:</t>
  </si>
  <si>
    <t>ответственный исполнитель муниципальной программы: администрация Белгородского района 
в лице комитета ЖКХ, транспорта и инфраструктуры, всего:</t>
  </si>
  <si>
    <t>соисполнитель: администрация Белгородского района 
в лице комитета ЖКХ, транспорта и инфраструктуры, 
всего:</t>
  </si>
  <si>
    <t>ответственный исполнитель администрация Белгородского района в лице комитета ЖКХ, транспорта и инженерной инфраструктуры, всего:</t>
  </si>
  <si>
    <t>Капитальный ремонт дорог, дворовых территорий 
и проездов 
к дворовым территориям» автомобильных дорог общего пользования</t>
  </si>
  <si>
    <t>исполнитель мероприятия: администрация Белгородского района 
в лице комитета ЖКХ, транспорта и инженерной инфраструктуры, всего:</t>
  </si>
  <si>
    <t>«Поддержка межмуници-
пальных пригородных пассажирских перевозок автомобильным транспортом»</t>
  </si>
  <si>
    <t>ответственный исполнитель: администрация Белгородского района 
в лице комитета ЖКХ, транспорта и инженерной инфраструктуры, всего:</t>
  </si>
  <si>
    <t>Взнос в уставной капитал общества с ограниченной ответственностью «Единая транспортная компания»</t>
  </si>
  <si>
    <t>Взнос 
в уставной капитал общества с ограниченной ответственностью «Единая транспортная компания»</t>
  </si>
  <si>
    <t>участник: администрация Белгородского района 
в лице комитета ЖКХ, транспорта и инженерной инфраструктуры</t>
  </si>
  <si>
    <t>Исполнитель мероприятия: администрация Белгородского района 
в лице комитета ЖКХ, транспорта и инженерной инфраструктуры</t>
  </si>
  <si>
    <t>Исполнитель мероприятия: администрация Белгородского района
в лице комитета ЖКХ, транспорта и инженерной инфраструктуры</t>
  </si>
  <si>
    <t>Организация транспортного обслуживания населения автомобильным транспортом 
по муниципальным и межмуници-
пальным маршрутам</t>
  </si>
  <si>
    <t>Итого: I этап реализации муници-
пальной программы  (2015 – 2020 годы)</t>
  </si>
  <si>
    <t>2022
(факт)</t>
  </si>
  <si>
    <t>2023
(факт)</t>
  </si>
  <si>
    <t>2025
(план)</t>
  </si>
  <si>
    <t>2026 
(план)</t>
  </si>
  <si>
    <t>Итого: II этап реализации муниципальной программы (2021 - 
2026 годы)</t>
  </si>
  <si>
    <t>«Совершенствование и развитие транспортной системы и дорожной сети Белгородского района»</t>
  </si>
  <si>
    <t>соисполнитель: администрация Белгородского района 
в лице комитета ЖКХ, транспорта и инфраструктуры, всего:</t>
  </si>
  <si>
    <t>участник:МКУ «УКС Белгородского района», всего:</t>
  </si>
  <si>
    <t xml:space="preserve">Всего: </t>
  </si>
  <si>
    <t>«Капитальный ремонт дорог, дворовых территорий
и проездов к дворовым территориям</t>
  </si>
  <si>
    <t>ответственный исполнитель подпрограммы: администрация Белгородского района 
в лице комитета ЖКХ, транспорта 
и инженерной инфраструктуры, всего:</t>
  </si>
  <si>
    <t>участник: администрация Белгородского района
в лице комитета ЖКХ, транспорта и инженерной инфраструктуры, всего:</t>
  </si>
  <si>
    <t>исполнитель мероприятия: администрация Белгородского района 
в лице комитета ЖКХ, транспорта и инженерной инфраструктуры</t>
  </si>
  <si>
    <t>исполнитель мероприятия: администрация Белгородского района в лице комитета ЖКХ, транспорта и инженерной инфраструктуры</t>
  </si>
  <si>
    <t>Осуществление полномочий по установлению органами местного самоуправления регулируемых тарифов на перевозки  по муниципальным маршрутам</t>
  </si>
  <si>
    <t>2021 
(факт)</t>
  </si>
  <si>
    <t>исполнитель мероприятия: Управление образования администрации Белгородского района, всего</t>
  </si>
  <si>
    <t>0400</t>
  </si>
  <si>
    <t>0409</t>
  </si>
  <si>
    <t>0408</t>
  </si>
  <si>
    <t>2024 
(план)</t>
  </si>
  <si>
    <t xml:space="preserve">
«Поддержка межмуниципальных пригородных пассажирских перевозок автомобильным транспортом»</t>
  </si>
  <si>
    <t xml:space="preserve">
Подпрограмма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</si>
</sst>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sz val="8.5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justify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49" fontId="8" fillId="2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0" fillId="2" borderId="0" xfId="0" applyNumberFormat="1" applyFont="1" applyFill="1"/>
    <xf numFmtId="164" fontId="0" fillId="2" borderId="0" xfId="0" applyNumberFormat="1" applyFont="1" applyFill="1"/>
    <xf numFmtId="164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1038224</xdr:rowOff>
    </xdr:from>
    <xdr:to>
      <xdr:col>0</xdr:col>
      <xdr:colOff>0</xdr:colOff>
      <xdr:row>59</xdr:row>
      <xdr:rowOff>1083943</xdr:rowOff>
    </xdr:to>
    <xdr:sp macro="" textlink="">
      <xdr:nvSpPr>
        <xdr:cNvPr id="1033" name="AutoShape 9"/>
        <xdr:cNvSpPr>
          <a:spLocks noChangeShapeType="1"/>
        </xdr:cNvSpPr>
      </xdr:nvSpPr>
      <xdr:spPr bwMode="auto">
        <a:xfrm flipH="1">
          <a:off x="0" y="29969376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59</xdr:row>
      <xdr:rowOff>1116331</xdr:rowOff>
    </xdr:from>
    <xdr:to>
      <xdr:col>0</xdr:col>
      <xdr:colOff>0</xdr:colOff>
      <xdr:row>59</xdr:row>
      <xdr:rowOff>1162050</xdr:rowOff>
    </xdr:to>
    <xdr:sp macro="" textlink="">
      <xdr:nvSpPr>
        <xdr:cNvPr id="1034" name="AutoShape 10"/>
        <xdr:cNvSpPr>
          <a:spLocks noChangeShapeType="1"/>
        </xdr:cNvSpPr>
      </xdr:nvSpPr>
      <xdr:spPr bwMode="auto">
        <a:xfrm flipH="1" flipV="1">
          <a:off x="0" y="30047483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579781</xdr:rowOff>
    </xdr:from>
    <xdr:to>
      <xdr:col>0</xdr:col>
      <xdr:colOff>0</xdr:colOff>
      <xdr:row>38</xdr:row>
      <xdr:rowOff>45718</xdr:rowOff>
    </xdr:to>
    <xdr:sp macro="" textlink="">
      <xdr:nvSpPr>
        <xdr:cNvPr id="1037" name="AutoShape 13"/>
        <xdr:cNvSpPr>
          <a:spLocks noChangeShapeType="1"/>
        </xdr:cNvSpPr>
      </xdr:nvSpPr>
      <xdr:spPr bwMode="auto">
        <a:xfrm flipH="1">
          <a:off x="0" y="17459738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1038" name="AutoShape 14"/>
        <xdr:cNvSpPr>
          <a:spLocks noChangeShapeType="1"/>
        </xdr:cNvSpPr>
      </xdr:nvSpPr>
      <xdr:spPr bwMode="auto">
        <a:xfrm flipH="1" flipV="1">
          <a:off x="0" y="16768805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0</xdr:col>
      <xdr:colOff>0</xdr:colOff>
      <xdr:row>41</xdr:row>
      <xdr:rowOff>0</xdr:rowOff>
    </xdr:to>
    <xdr:sp macro="" textlink="">
      <xdr:nvSpPr>
        <xdr:cNvPr id="1035" name="AutoShape 11"/>
        <xdr:cNvSpPr>
          <a:spLocks noChangeShapeType="1"/>
        </xdr:cNvSpPr>
      </xdr:nvSpPr>
      <xdr:spPr bwMode="auto">
        <a:xfrm flipH="1">
          <a:off x="0" y="19726274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171449</xdr:rowOff>
    </xdr:from>
    <xdr:to>
      <xdr:col>0</xdr:col>
      <xdr:colOff>0</xdr:colOff>
      <xdr:row>38</xdr:row>
      <xdr:rowOff>217168</xdr:rowOff>
    </xdr:to>
    <xdr:sp macro="" textlink="">
      <xdr:nvSpPr>
        <xdr:cNvPr id="4" name="AutoShape 8"/>
        <xdr:cNvSpPr>
          <a:spLocks noChangeShapeType="1"/>
        </xdr:cNvSpPr>
      </xdr:nvSpPr>
      <xdr:spPr bwMode="auto">
        <a:xfrm flipH="1">
          <a:off x="0" y="18349545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view="pageBreakPreview" zoomScale="115" zoomScaleNormal="100" zoomScaleSheetLayoutView="115" workbookViewId="0">
      <selection activeCell="G11" sqref="G11:G12"/>
    </sheetView>
  </sheetViews>
  <sheetFormatPr defaultRowHeight="15" x14ac:dyDescent="0.25"/>
  <cols>
    <col min="1" max="1" width="13.42578125" style="1" customWidth="1"/>
    <col min="2" max="2" width="12.42578125" style="1" customWidth="1"/>
    <col min="3" max="3" width="17.28515625" style="1" customWidth="1"/>
    <col min="4" max="5" width="9.140625" style="1"/>
    <col min="6" max="6" width="11.42578125" style="1" customWidth="1"/>
    <col min="7" max="7" width="9.140625" style="1"/>
    <col min="8" max="8" width="12.85546875" style="5" customWidth="1"/>
    <col min="9" max="16384" width="9.140625" style="1"/>
  </cols>
  <sheetData>
    <row r="1" spans="1:15" ht="18.75" x14ac:dyDescent="0.25">
      <c r="N1" s="21" t="s">
        <v>0</v>
      </c>
      <c r="O1" s="21"/>
    </row>
    <row r="2" spans="1:15" x14ac:dyDescent="0.25">
      <c r="A2" s="2"/>
    </row>
    <row r="3" spans="1:15" ht="18.75" x14ac:dyDescent="0.2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ht="18.75" x14ac:dyDescent="0.25">
      <c r="A4" s="21" t="s">
        <v>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 x14ac:dyDescent="0.25">
      <c r="A5" s="3"/>
    </row>
    <row r="6" spans="1:15" ht="18.75" x14ac:dyDescent="0.25">
      <c r="A6" s="21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ht="18.75" x14ac:dyDescent="0.25">
      <c r="A7" s="6"/>
    </row>
    <row r="8" spans="1:15" ht="27" customHeight="1" x14ac:dyDescent="0.25">
      <c r="A8" s="22" t="s">
        <v>4</v>
      </c>
      <c r="B8" s="22" t="s">
        <v>5</v>
      </c>
      <c r="C8" s="22" t="s">
        <v>6</v>
      </c>
      <c r="D8" s="22" t="s">
        <v>7</v>
      </c>
      <c r="E8" s="22"/>
      <c r="F8" s="22"/>
      <c r="G8" s="22"/>
      <c r="H8" s="22" t="s">
        <v>8</v>
      </c>
      <c r="I8" s="22" t="s">
        <v>9</v>
      </c>
      <c r="J8" s="22"/>
      <c r="K8" s="22"/>
      <c r="L8" s="22"/>
      <c r="M8" s="22"/>
      <c r="N8" s="22"/>
      <c r="O8" s="22" t="s">
        <v>90</v>
      </c>
    </row>
    <row r="9" spans="1:15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spans="1:15" x14ac:dyDescent="0.25">
      <c r="A11" s="22"/>
      <c r="B11" s="22"/>
      <c r="C11" s="22"/>
      <c r="D11" s="22" t="s">
        <v>10</v>
      </c>
      <c r="E11" s="22" t="s">
        <v>11</v>
      </c>
      <c r="F11" s="22" t="s">
        <v>12</v>
      </c>
      <c r="G11" s="22" t="s">
        <v>13</v>
      </c>
      <c r="H11" s="22"/>
      <c r="I11" s="22" t="s">
        <v>68</v>
      </c>
      <c r="J11" s="22" t="s">
        <v>69</v>
      </c>
      <c r="K11" s="22" t="s">
        <v>70</v>
      </c>
      <c r="L11" s="22" t="s">
        <v>67</v>
      </c>
      <c r="M11" s="22" t="s">
        <v>71</v>
      </c>
      <c r="N11" s="22" t="s">
        <v>72</v>
      </c>
      <c r="O11" s="22"/>
    </row>
    <row r="12" spans="1:15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3" spans="1:15" x14ac:dyDescent="0.2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</row>
    <row r="14" spans="1:15" ht="20.25" customHeight="1" x14ac:dyDescent="0.25">
      <c r="A14" s="26" t="s">
        <v>14</v>
      </c>
      <c r="B14" s="26" t="s">
        <v>73</v>
      </c>
      <c r="C14" s="7" t="s">
        <v>76</v>
      </c>
      <c r="D14" s="7">
        <v>850</v>
      </c>
      <c r="E14" s="27" t="s">
        <v>108</v>
      </c>
      <c r="F14" s="7" t="s">
        <v>16</v>
      </c>
      <c r="G14" s="7" t="s">
        <v>17</v>
      </c>
      <c r="H14" s="28">
        <f>H15</f>
        <v>5075785.8</v>
      </c>
      <c r="I14" s="28">
        <f>I15</f>
        <v>106406</v>
      </c>
      <c r="J14" s="28">
        <f>J15</f>
        <v>116210</v>
      </c>
      <c r="K14" s="28">
        <f t="shared" ref="K14:O14" si="0">K15</f>
        <v>97733.5</v>
      </c>
      <c r="L14" s="28">
        <f t="shared" si="0"/>
        <v>155062.6</v>
      </c>
      <c r="M14" s="28">
        <f t="shared" si="0"/>
        <v>368064.19999999995</v>
      </c>
      <c r="N14" s="28">
        <f t="shared" si="0"/>
        <v>666183.80000000005</v>
      </c>
      <c r="O14" s="28">
        <f t="shared" si="0"/>
        <v>1509660.1</v>
      </c>
    </row>
    <row r="15" spans="1:15" ht="104.25" customHeight="1" x14ac:dyDescent="0.25">
      <c r="A15" s="26"/>
      <c r="B15" s="26"/>
      <c r="C15" s="4" t="s">
        <v>77</v>
      </c>
      <c r="D15" s="4">
        <v>850</v>
      </c>
      <c r="E15" s="29" t="s">
        <v>108</v>
      </c>
      <c r="F15" s="4" t="s">
        <v>16</v>
      </c>
      <c r="G15" s="4" t="s">
        <v>17</v>
      </c>
      <c r="H15" s="30">
        <f>H16+H17</f>
        <v>5075785.8</v>
      </c>
      <c r="I15" s="30">
        <f>I16+I17</f>
        <v>106406</v>
      </c>
      <c r="J15" s="30">
        <f t="shared" ref="J15:N15" si="1">J16+J17</f>
        <v>116210</v>
      </c>
      <c r="K15" s="30">
        <f t="shared" si="1"/>
        <v>97733.5</v>
      </c>
      <c r="L15" s="30">
        <f t="shared" si="1"/>
        <v>155062.6</v>
      </c>
      <c r="M15" s="30">
        <f t="shared" si="1"/>
        <v>368064.19999999995</v>
      </c>
      <c r="N15" s="30">
        <f t="shared" si="1"/>
        <v>666183.80000000005</v>
      </c>
      <c r="O15" s="30">
        <f t="shared" ref="O15:O21" si="2">SUM(I15:N15)</f>
        <v>1509660.1</v>
      </c>
    </row>
    <row r="16" spans="1:15" ht="54.75" customHeight="1" x14ac:dyDescent="0.25">
      <c r="A16" s="26"/>
      <c r="B16" s="26"/>
      <c r="C16" s="26" t="s">
        <v>78</v>
      </c>
      <c r="D16" s="4">
        <v>850</v>
      </c>
      <c r="E16" s="29" t="s">
        <v>109</v>
      </c>
      <c r="F16" s="26" t="s">
        <v>16</v>
      </c>
      <c r="G16" s="26" t="s">
        <v>17</v>
      </c>
      <c r="H16" s="30">
        <f>H23+H41</f>
        <v>4985853.5</v>
      </c>
      <c r="I16" s="30">
        <f>I18+I20+I21</f>
        <v>106406</v>
      </c>
      <c r="J16" s="30">
        <f t="shared" ref="J16:N16" si="3">J18+J20+J21</f>
        <v>116210</v>
      </c>
      <c r="K16" s="30">
        <f t="shared" si="3"/>
        <v>97733.5</v>
      </c>
      <c r="L16" s="30">
        <f t="shared" si="3"/>
        <v>155062.6</v>
      </c>
      <c r="M16" s="30">
        <f t="shared" si="3"/>
        <v>318738.19999999995</v>
      </c>
      <c r="N16" s="30">
        <f t="shared" si="3"/>
        <v>665669.4</v>
      </c>
      <c r="O16" s="30">
        <f t="shared" si="2"/>
        <v>1459819.7</v>
      </c>
    </row>
    <row r="17" spans="1:15" ht="21.75" customHeight="1" x14ac:dyDescent="0.25">
      <c r="A17" s="26"/>
      <c r="B17" s="26"/>
      <c r="C17" s="26"/>
      <c r="D17" s="4">
        <v>850</v>
      </c>
      <c r="E17" s="29" t="s">
        <v>110</v>
      </c>
      <c r="F17" s="26"/>
      <c r="G17" s="26"/>
      <c r="H17" s="30">
        <f>H53</f>
        <v>89932.299999999988</v>
      </c>
      <c r="I17" s="30">
        <f>I19</f>
        <v>0</v>
      </c>
      <c r="J17" s="30">
        <f t="shared" ref="J17:N17" si="4">J19</f>
        <v>0</v>
      </c>
      <c r="K17" s="30">
        <f t="shared" si="4"/>
        <v>0</v>
      </c>
      <c r="L17" s="30">
        <f t="shared" si="4"/>
        <v>0</v>
      </c>
      <c r="M17" s="30">
        <f t="shared" si="4"/>
        <v>49326</v>
      </c>
      <c r="N17" s="30">
        <f t="shared" si="4"/>
        <v>514.4</v>
      </c>
      <c r="O17" s="30">
        <f t="shared" si="2"/>
        <v>49840.4</v>
      </c>
    </row>
    <row r="18" spans="1:15" ht="46.5" customHeight="1" x14ac:dyDescent="0.25">
      <c r="A18" s="26"/>
      <c r="B18" s="26"/>
      <c r="C18" s="26" t="s">
        <v>74</v>
      </c>
      <c r="D18" s="26">
        <v>850</v>
      </c>
      <c r="E18" s="29" t="s">
        <v>109</v>
      </c>
      <c r="F18" s="26" t="s">
        <v>16</v>
      </c>
      <c r="G18" s="26" t="s">
        <v>17</v>
      </c>
      <c r="H18" s="30">
        <f>H24+H42+H43</f>
        <v>416317.8</v>
      </c>
      <c r="I18" s="30">
        <f>I24+I42+I43</f>
        <v>0</v>
      </c>
      <c r="J18" s="30">
        <f t="shared" ref="J18:N18" si="5">J24+J42+J43</f>
        <v>0</v>
      </c>
      <c r="K18" s="30">
        <f t="shared" si="5"/>
        <v>90176.4</v>
      </c>
      <c r="L18" s="30">
        <f t="shared" si="5"/>
        <v>45599.1</v>
      </c>
      <c r="M18" s="30">
        <f t="shared" si="5"/>
        <v>62407.899999999994</v>
      </c>
      <c r="N18" s="30">
        <f t="shared" si="5"/>
        <v>30843.1</v>
      </c>
      <c r="O18" s="30">
        <f t="shared" si="2"/>
        <v>229026.5</v>
      </c>
    </row>
    <row r="19" spans="1:15" ht="34.5" customHeight="1" x14ac:dyDescent="0.25">
      <c r="A19" s="26"/>
      <c r="B19" s="26"/>
      <c r="C19" s="26"/>
      <c r="D19" s="26"/>
      <c r="E19" s="29" t="s">
        <v>110</v>
      </c>
      <c r="F19" s="26"/>
      <c r="G19" s="26"/>
      <c r="H19" s="30">
        <f>H52</f>
        <v>89932.299999999988</v>
      </c>
      <c r="I19" s="30">
        <f>I54</f>
        <v>0</v>
      </c>
      <c r="J19" s="30">
        <f t="shared" ref="J19:N19" si="6">J54</f>
        <v>0</v>
      </c>
      <c r="K19" s="30">
        <f t="shared" si="6"/>
        <v>0</v>
      </c>
      <c r="L19" s="30">
        <f t="shared" si="6"/>
        <v>0</v>
      </c>
      <c r="M19" s="30">
        <f t="shared" si="6"/>
        <v>49326</v>
      </c>
      <c r="N19" s="30">
        <f t="shared" si="6"/>
        <v>514.4</v>
      </c>
      <c r="O19" s="30">
        <f>SUM(I19:N19)</f>
        <v>49840.4</v>
      </c>
    </row>
    <row r="20" spans="1:15" ht="33.75" customHeight="1" x14ac:dyDescent="0.25">
      <c r="A20" s="26"/>
      <c r="B20" s="26"/>
      <c r="C20" s="4" t="s">
        <v>22</v>
      </c>
      <c r="D20" s="4">
        <v>850</v>
      </c>
      <c r="E20" s="29" t="s">
        <v>109</v>
      </c>
      <c r="F20" s="4" t="s">
        <v>16</v>
      </c>
      <c r="G20" s="4" t="s">
        <v>17</v>
      </c>
      <c r="H20" s="30">
        <f>H25+H44</f>
        <v>4547752.2</v>
      </c>
      <c r="I20" s="30">
        <f>I25+I44</f>
        <v>106406</v>
      </c>
      <c r="J20" s="30">
        <f t="shared" ref="J20:N20" si="7">J25+J44</f>
        <v>116210</v>
      </c>
      <c r="K20" s="30">
        <f t="shared" si="7"/>
        <v>0</v>
      </c>
      <c r="L20" s="30">
        <f t="shared" si="7"/>
        <v>96201.700000000012</v>
      </c>
      <c r="M20" s="30">
        <f t="shared" si="7"/>
        <v>255365.7</v>
      </c>
      <c r="N20" s="30">
        <f t="shared" si="7"/>
        <v>634826.30000000005</v>
      </c>
      <c r="O20" s="30">
        <f t="shared" si="2"/>
        <v>1209009.7000000002</v>
      </c>
    </row>
    <row r="21" spans="1:15" ht="56.25" x14ac:dyDescent="0.25">
      <c r="A21" s="26"/>
      <c r="B21" s="26"/>
      <c r="C21" s="4" t="s">
        <v>18</v>
      </c>
      <c r="D21" s="4">
        <v>871</v>
      </c>
      <c r="E21" s="29" t="s">
        <v>109</v>
      </c>
      <c r="F21" s="4" t="s">
        <v>16</v>
      </c>
      <c r="G21" s="4" t="s">
        <v>17</v>
      </c>
      <c r="H21" s="30">
        <f>H26</f>
        <v>21783.5</v>
      </c>
      <c r="I21" s="30">
        <f>I26</f>
        <v>0</v>
      </c>
      <c r="J21" s="30">
        <f t="shared" ref="J21:N21" si="8">J26</f>
        <v>0</v>
      </c>
      <c r="K21" s="30">
        <f t="shared" si="8"/>
        <v>7557.1</v>
      </c>
      <c r="L21" s="30">
        <f t="shared" si="8"/>
        <v>13261.8</v>
      </c>
      <c r="M21" s="30">
        <f t="shared" si="8"/>
        <v>964.6</v>
      </c>
      <c r="N21" s="30">
        <f t="shared" si="8"/>
        <v>0</v>
      </c>
      <c r="O21" s="30">
        <f t="shared" si="2"/>
        <v>21783.5</v>
      </c>
    </row>
    <row r="22" spans="1:15" ht="25.5" customHeight="1" x14ac:dyDescent="0.25">
      <c r="A22" s="26" t="s">
        <v>19</v>
      </c>
      <c r="B22" s="26" t="s">
        <v>73</v>
      </c>
      <c r="C22" s="4" t="s">
        <v>20</v>
      </c>
      <c r="D22" s="4">
        <v>850</v>
      </c>
      <c r="E22" s="29" t="s">
        <v>109</v>
      </c>
      <c r="F22" s="4" t="s">
        <v>21</v>
      </c>
      <c r="G22" s="4" t="s">
        <v>17</v>
      </c>
      <c r="H22" s="30">
        <f>H23</f>
        <v>2947350.2</v>
      </c>
      <c r="I22" s="30">
        <f>I23</f>
        <v>96759</v>
      </c>
      <c r="J22" s="30">
        <f t="shared" ref="J22:N22" si="9">J23</f>
        <v>51901</v>
      </c>
      <c r="K22" s="30">
        <f t="shared" si="9"/>
        <v>67599.900000000009</v>
      </c>
      <c r="L22" s="30">
        <f t="shared" si="9"/>
        <v>49421.399999999994</v>
      </c>
      <c r="M22" s="30">
        <f t="shared" si="9"/>
        <v>167073.9</v>
      </c>
      <c r="N22" s="30">
        <f t="shared" si="9"/>
        <v>382105.8</v>
      </c>
      <c r="O22" s="30">
        <f>O23</f>
        <v>814861</v>
      </c>
    </row>
    <row r="23" spans="1:15" ht="107.25" customHeight="1" x14ac:dyDescent="0.25">
      <c r="A23" s="26"/>
      <c r="B23" s="26"/>
      <c r="C23" s="4" t="s">
        <v>75</v>
      </c>
      <c r="D23" s="4">
        <v>850</v>
      </c>
      <c r="E23" s="29" t="s">
        <v>109</v>
      </c>
      <c r="F23" s="4" t="s">
        <v>21</v>
      </c>
      <c r="G23" s="4" t="s">
        <v>17</v>
      </c>
      <c r="H23" s="30">
        <f>H24+H25+H26</f>
        <v>2947350.2</v>
      </c>
      <c r="I23" s="30">
        <f>I24+I25+I26</f>
        <v>96759</v>
      </c>
      <c r="J23" s="30">
        <f t="shared" ref="J23:N23" si="10">J24+J25+J26</f>
        <v>51901</v>
      </c>
      <c r="K23" s="30">
        <f t="shared" si="10"/>
        <v>67599.900000000009</v>
      </c>
      <c r="L23" s="30">
        <f t="shared" si="10"/>
        <v>49421.399999999994</v>
      </c>
      <c r="M23" s="30">
        <f t="shared" si="10"/>
        <v>167073.9</v>
      </c>
      <c r="N23" s="30">
        <f t="shared" si="10"/>
        <v>382105.8</v>
      </c>
      <c r="O23" s="30">
        <f>SUM(I23:N23)</f>
        <v>814861</v>
      </c>
    </row>
    <row r="24" spans="1:15" ht="81.75" customHeight="1" x14ac:dyDescent="0.25">
      <c r="A24" s="26"/>
      <c r="B24" s="26"/>
      <c r="C24" s="4" t="s">
        <v>74</v>
      </c>
      <c r="D24" s="4">
        <v>850</v>
      </c>
      <c r="E24" s="29" t="s">
        <v>109</v>
      </c>
      <c r="F24" s="4" t="s">
        <v>21</v>
      </c>
      <c r="G24" s="4" t="s">
        <v>17</v>
      </c>
      <c r="H24" s="30">
        <f>O24+'2021-2026 (июль)'!N18</f>
        <v>348745.6</v>
      </c>
      <c r="I24" s="30">
        <f>I35+I36</f>
        <v>0</v>
      </c>
      <c r="J24" s="30">
        <f t="shared" ref="J24:N24" si="11">J35+J36</f>
        <v>0</v>
      </c>
      <c r="K24" s="30">
        <f t="shared" si="11"/>
        <v>60042.8</v>
      </c>
      <c r="L24" s="30">
        <f t="shared" si="11"/>
        <v>35286</v>
      </c>
      <c r="M24" s="30">
        <f t="shared" si="11"/>
        <v>41477.199999999997</v>
      </c>
      <c r="N24" s="30">
        <f t="shared" si="11"/>
        <v>30843.1</v>
      </c>
      <c r="O24" s="30">
        <f t="shared" ref="O24:O26" si="12">SUM(I24:N24)</f>
        <v>167649.1</v>
      </c>
    </row>
    <row r="25" spans="1:15" ht="33.75" x14ac:dyDescent="0.25">
      <c r="A25" s="26"/>
      <c r="B25" s="26"/>
      <c r="C25" s="4" t="s">
        <v>22</v>
      </c>
      <c r="D25" s="4">
        <v>850</v>
      </c>
      <c r="E25" s="29" t="s">
        <v>109</v>
      </c>
      <c r="F25" s="4" t="s">
        <v>21</v>
      </c>
      <c r="G25" s="4" t="s">
        <v>17</v>
      </c>
      <c r="H25" s="30">
        <f>O25+'2021-2026 (июль)'!N19</f>
        <v>2576821.1</v>
      </c>
      <c r="I25" s="30">
        <f>I28+I29+I30+I31+I32+I33+I38+I39</f>
        <v>96759</v>
      </c>
      <c r="J25" s="30">
        <f t="shared" ref="J25:N25" si="13">J28+J29+J30+J31+J32+J33+J38+J39</f>
        <v>51901</v>
      </c>
      <c r="K25" s="30">
        <f t="shared" si="13"/>
        <v>0</v>
      </c>
      <c r="L25" s="30">
        <f t="shared" si="13"/>
        <v>873.6</v>
      </c>
      <c r="M25" s="30">
        <f t="shared" si="13"/>
        <v>124632.09999999999</v>
      </c>
      <c r="N25" s="30">
        <f t="shared" si="13"/>
        <v>351262.7</v>
      </c>
      <c r="O25" s="30">
        <f t="shared" si="12"/>
        <v>625428.4</v>
      </c>
    </row>
    <row r="26" spans="1:15" ht="56.25" x14ac:dyDescent="0.25">
      <c r="A26" s="26"/>
      <c r="B26" s="26"/>
      <c r="C26" s="4" t="s">
        <v>23</v>
      </c>
      <c r="D26" s="4">
        <v>871</v>
      </c>
      <c r="E26" s="29" t="s">
        <v>109</v>
      </c>
      <c r="F26" s="4" t="s">
        <v>21</v>
      </c>
      <c r="G26" s="4" t="s">
        <v>17</v>
      </c>
      <c r="H26" s="30">
        <f>O26+'2021-2026 (июль)'!N20</f>
        <v>21783.5</v>
      </c>
      <c r="I26" s="30">
        <f>I34</f>
        <v>0</v>
      </c>
      <c r="J26" s="30">
        <f t="shared" ref="J26:N26" si="14">J34</f>
        <v>0</v>
      </c>
      <c r="K26" s="30">
        <f t="shared" si="14"/>
        <v>7557.1</v>
      </c>
      <c r="L26" s="30">
        <f t="shared" si="14"/>
        <v>13261.8</v>
      </c>
      <c r="M26" s="30">
        <f t="shared" si="14"/>
        <v>964.6</v>
      </c>
      <c r="N26" s="30">
        <f t="shared" si="14"/>
        <v>0</v>
      </c>
      <c r="O26" s="30">
        <f t="shared" si="12"/>
        <v>21783.5</v>
      </c>
    </row>
    <row r="27" spans="1:15" ht="25.5" customHeight="1" x14ac:dyDescent="0.25">
      <c r="A27" s="26" t="s">
        <v>24</v>
      </c>
      <c r="B27" s="26" t="s">
        <v>52</v>
      </c>
      <c r="C27" s="4" t="s">
        <v>20</v>
      </c>
      <c r="D27" s="4" t="s">
        <v>17</v>
      </c>
      <c r="E27" s="29" t="s">
        <v>109</v>
      </c>
      <c r="F27" s="4" t="s">
        <v>21</v>
      </c>
      <c r="G27" s="4" t="s">
        <v>17</v>
      </c>
      <c r="H27" s="30">
        <f>SUM(H28:H36)</f>
        <v>1642583.8000000003</v>
      </c>
      <c r="I27" s="30">
        <f>SUM(I28:I36)</f>
        <v>96759</v>
      </c>
      <c r="J27" s="30">
        <f t="shared" ref="J27:N27" si="15">SUM(J28:J36)</f>
        <v>51901</v>
      </c>
      <c r="K27" s="30">
        <f t="shared" si="15"/>
        <v>67599.900000000009</v>
      </c>
      <c r="L27" s="30">
        <f t="shared" si="15"/>
        <v>49421.4</v>
      </c>
      <c r="M27" s="30">
        <f t="shared" si="15"/>
        <v>52675</v>
      </c>
      <c r="N27" s="30">
        <f t="shared" si="15"/>
        <v>127599.79999999999</v>
      </c>
      <c r="O27" s="30">
        <f>SUM(I27:N27)</f>
        <v>445956.10000000003</v>
      </c>
    </row>
    <row r="28" spans="1:15" x14ac:dyDescent="0.25">
      <c r="A28" s="26"/>
      <c r="B28" s="26"/>
      <c r="C28" s="26" t="s">
        <v>25</v>
      </c>
      <c r="D28" s="4">
        <v>886</v>
      </c>
      <c r="E28" s="29" t="s">
        <v>109</v>
      </c>
      <c r="F28" s="4" t="s">
        <v>26</v>
      </c>
      <c r="G28" s="4">
        <v>200</v>
      </c>
      <c r="H28" s="30">
        <f>O28</f>
        <v>123434.3</v>
      </c>
      <c r="I28" s="30">
        <v>85373</v>
      </c>
      <c r="J28" s="30">
        <v>38061.300000000003</v>
      </c>
      <c r="K28" s="30">
        <v>0</v>
      </c>
      <c r="L28" s="30">
        <v>0</v>
      </c>
      <c r="M28" s="30">
        <v>0</v>
      </c>
      <c r="N28" s="30">
        <v>0</v>
      </c>
      <c r="O28" s="30">
        <f t="shared" ref="O28:O37" si="16">SUM(I28:N28)</f>
        <v>123434.3</v>
      </c>
    </row>
    <row r="29" spans="1:15" x14ac:dyDescent="0.25">
      <c r="A29" s="26"/>
      <c r="B29" s="26"/>
      <c r="C29" s="26"/>
      <c r="D29" s="4">
        <v>886</v>
      </c>
      <c r="E29" s="29" t="s">
        <v>109</v>
      </c>
      <c r="F29" s="4" t="s">
        <v>26</v>
      </c>
      <c r="G29" s="4">
        <v>400</v>
      </c>
      <c r="H29" s="30">
        <f>O29</f>
        <v>14243.9</v>
      </c>
      <c r="I29" s="30">
        <v>11386</v>
      </c>
      <c r="J29" s="30">
        <v>2857.9</v>
      </c>
      <c r="K29" s="30">
        <v>0</v>
      </c>
      <c r="L29" s="30">
        <v>0</v>
      </c>
      <c r="M29" s="30">
        <v>0</v>
      </c>
      <c r="N29" s="30">
        <v>0</v>
      </c>
      <c r="O29" s="30">
        <f t="shared" si="16"/>
        <v>14243.9</v>
      </c>
    </row>
    <row r="30" spans="1:15" x14ac:dyDescent="0.25">
      <c r="A30" s="26"/>
      <c r="B30" s="26"/>
      <c r="C30" s="26"/>
      <c r="D30" s="4">
        <v>850</v>
      </c>
      <c r="E30" s="29" t="s">
        <v>109</v>
      </c>
      <c r="F30" s="4" t="s">
        <v>26</v>
      </c>
      <c r="G30" s="4">
        <v>400</v>
      </c>
      <c r="H30" s="30">
        <f>O30+'2021-2026 (июль)'!N25</f>
        <v>649000.1</v>
      </c>
      <c r="I30" s="30">
        <v>0</v>
      </c>
      <c r="J30" s="30">
        <v>10981.8</v>
      </c>
      <c r="K30" s="30">
        <v>0</v>
      </c>
      <c r="L30" s="30">
        <v>0</v>
      </c>
      <c r="M30" s="30">
        <v>0</v>
      </c>
      <c r="N30" s="30">
        <v>0</v>
      </c>
      <c r="O30" s="30">
        <f t="shared" si="16"/>
        <v>10981.8</v>
      </c>
    </row>
    <row r="31" spans="1:15" x14ac:dyDescent="0.25">
      <c r="A31" s="26"/>
      <c r="B31" s="26"/>
      <c r="C31" s="26"/>
      <c r="D31" s="4">
        <v>850</v>
      </c>
      <c r="E31" s="29" t="s">
        <v>109</v>
      </c>
      <c r="F31" s="4" t="s">
        <v>26</v>
      </c>
      <c r="G31" s="4">
        <v>200</v>
      </c>
      <c r="H31" s="31">
        <f>O31+'2021-2026 (июль)'!N26</f>
        <v>324694.3</v>
      </c>
      <c r="I31" s="30">
        <v>0</v>
      </c>
      <c r="J31" s="30">
        <v>0</v>
      </c>
      <c r="K31" s="30">
        <v>0</v>
      </c>
      <c r="L31" s="30">
        <v>873.6</v>
      </c>
      <c r="M31" s="30">
        <v>0</v>
      </c>
      <c r="N31" s="30">
        <v>0</v>
      </c>
      <c r="O31" s="30">
        <f t="shared" si="16"/>
        <v>873.6</v>
      </c>
    </row>
    <row r="32" spans="1:15" x14ac:dyDescent="0.25">
      <c r="A32" s="26"/>
      <c r="B32" s="26"/>
      <c r="C32" s="26"/>
      <c r="D32" s="4">
        <v>850</v>
      </c>
      <c r="E32" s="29" t="s">
        <v>109</v>
      </c>
      <c r="F32" s="4" t="s">
        <v>26</v>
      </c>
      <c r="G32" s="4">
        <v>600</v>
      </c>
      <c r="H32" s="30">
        <f>O32+'2021-2026 (июль)'!N24</f>
        <v>160462.09999999998</v>
      </c>
      <c r="I32" s="30">
        <v>0</v>
      </c>
      <c r="J32" s="30">
        <v>0</v>
      </c>
      <c r="K32" s="30">
        <v>0</v>
      </c>
      <c r="L32" s="30">
        <v>0</v>
      </c>
      <c r="M32" s="30">
        <v>10233.200000000001</v>
      </c>
      <c r="N32" s="30">
        <v>96756.7</v>
      </c>
      <c r="O32" s="30">
        <f t="shared" si="16"/>
        <v>106989.9</v>
      </c>
    </row>
    <row r="33" spans="1:15" x14ac:dyDescent="0.25">
      <c r="A33" s="26"/>
      <c r="B33" s="26"/>
      <c r="C33" s="26"/>
      <c r="D33" s="32">
        <v>850</v>
      </c>
      <c r="E33" s="29" t="s">
        <v>109</v>
      </c>
      <c r="F33" s="32" t="s">
        <v>27</v>
      </c>
      <c r="G33" s="4">
        <v>800</v>
      </c>
      <c r="H33" s="30">
        <f>O33+'2021-2026 (июль)'!N27</f>
        <v>220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f t="shared" si="16"/>
        <v>0</v>
      </c>
    </row>
    <row r="34" spans="1:15" ht="78.75" x14ac:dyDescent="0.25">
      <c r="A34" s="26"/>
      <c r="B34" s="26"/>
      <c r="C34" s="4" t="s">
        <v>107</v>
      </c>
      <c r="D34" s="4">
        <v>871</v>
      </c>
      <c r="E34" s="29" t="s">
        <v>109</v>
      </c>
      <c r="F34" s="4" t="s">
        <v>26</v>
      </c>
      <c r="G34" s="4">
        <v>200</v>
      </c>
      <c r="H34" s="30">
        <f>O34</f>
        <v>21783.5</v>
      </c>
      <c r="I34" s="30">
        <v>0</v>
      </c>
      <c r="J34" s="30">
        <v>0</v>
      </c>
      <c r="K34" s="30">
        <v>7557.1</v>
      </c>
      <c r="L34" s="30">
        <v>13261.8</v>
      </c>
      <c r="M34" s="30">
        <v>964.6</v>
      </c>
      <c r="N34" s="30">
        <v>0</v>
      </c>
      <c r="O34" s="30">
        <f t="shared" si="16"/>
        <v>21783.5</v>
      </c>
    </row>
    <row r="35" spans="1:15" ht="60.75" customHeight="1" x14ac:dyDescent="0.25">
      <c r="A35" s="26"/>
      <c r="B35" s="26"/>
      <c r="C35" s="26" t="s">
        <v>81</v>
      </c>
      <c r="D35" s="4">
        <v>850</v>
      </c>
      <c r="E35" s="29" t="s">
        <v>109</v>
      </c>
      <c r="F35" s="4" t="s">
        <v>26</v>
      </c>
      <c r="G35" s="4">
        <v>500</v>
      </c>
      <c r="H35" s="30">
        <f>O35+'2021-2026 (июль)'!N22</f>
        <v>337940.6</v>
      </c>
      <c r="I35" s="30">
        <v>0</v>
      </c>
      <c r="J35" s="30">
        <v>0</v>
      </c>
      <c r="K35" s="30">
        <v>60042.8</v>
      </c>
      <c r="L35" s="30">
        <v>35286</v>
      </c>
      <c r="M35" s="30">
        <v>41477.199999999997</v>
      </c>
      <c r="N35" s="30">
        <v>30843.1</v>
      </c>
      <c r="O35" s="30">
        <f t="shared" si="16"/>
        <v>167649.1</v>
      </c>
    </row>
    <row r="36" spans="1:15" ht="30" customHeight="1" x14ac:dyDescent="0.25">
      <c r="A36" s="26"/>
      <c r="B36" s="26"/>
      <c r="C36" s="26"/>
      <c r="D36" s="32">
        <v>850</v>
      </c>
      <c r="E36" s="29" t="s">
        <v>109</v>
      </c>
      <c r="F36" s="32" t="s">
        <v>27</v>
      </c>
      <c r="G36" s="4">
        <v>200</v>
      </c>
      <c r="H36" s="30">
        <f>O36+'2021-2026 (июль)'!N23</f>
        <v>10805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f t="shared" si="16"/>
        <v>0</v>
      </c>
    </row>
    <row r="37" spans="1:15" ht="31.5" customHeight="1" x14ac:dyDescent="0.25">
      <c r="A37" s="26" t="s">
        <v>24</v>
      </c>
      <c r="B37" s="26" t="s">
        <v>28</v>
      </c>
      <c r="C37" s="33" t="s">
        <v>20</v>
      </c>
      <c r="D37" s="33">
        <v>850</v>
      </c>
      <c r="E37" s="29" t="s">
        <v>109</v>
      </c>
      <c r="F37" s="33" t="s">
        <v>29</v>
      </c>
      <c r="G37" s="33" t="s">
        <v>17</v>
      </c>
      <c r="H37" s="34">
        <f>H38+H39</f>
        <v>1304766.3999999999</v>
      </c>
      <c r="I37" s="34">
        <f>I38+I39</f>
        <v>0</v>
      </c>
      <c r="J37" s="34">
        <f t="shared" ref="J37:N37" si="17">J38+J39</f>
        <v>0</v>
      </c>
      <c r="K37" s="34">
        <f t="shared" si="17"/>
        <v>0</v>
      </c>
      <c r="L37" s="34">
        <f t="shared" si="17"/>
        <v>0</v>
      </c>
      <c r="M37" s="34">
        <f t="shared" si="17"/>
        <v>114398.9</v>
      </c>
      <c r="N37" s="34">
        <f t="shared" si="17"/>
        <v>254506</v>
      </c>
      <c r="O37" s="30">
        <f t="shared" si="16"/>
        <v>368904.9</v>
      </c>
    </row>
    <row r="38" spans="1:15" ht="45.75" customHeight="1" x14ac:dyDescent="0.25">
      <c r="A38" s="26"/>
      <c r="B38" s="26"/>
      <c r="C38" s="26" t="s">
        <v>30</v>
      </c>
      <c r="D38" s="4">
        <v>850</v>
      </c>
      <c r="E38" s="29" t="s">
        <v>109</v>
      </c>
      <c r="F38" s="4" t="s">
        <v>29</v>
      </c>
      <c r="G38" s="4">
        <v>600</v>
      </c>
      <c r="H38" s="30">
        <f>O38+'2021-2026 (июль)'!N29</f>
        <v>548061.19999999995</v>
      </c>
      <c r="I38" s="30">
        <v>0</v>
      </c>
      <c r="J38" s="30">
        <v>0</v>
      </c>
      <c r="K38" s="30">
        <v>0</v>
      </c>
      <c r="L38" s="30">
        <v>0</v>
      </c>
      <c r="M38" s="30">
        <v>114398.9</v>
      </c>
      <c r="N38" s="30">
        <v>254506</v>
      </c>
      <c r="O38" s="30">
        <f>SUM(I38:N38)</f>
        <v>368904.9</v>
      </c>
    </row>
    <row r="39" spans="1:15" x14ac:dyDescent="0.25">
      <c r="A39" s="26"/>
      <c r="B39" s="26"/>
      <c r="C39" s="26"/>
      <c r="D39" s="4">
        <v>850</v>
      </c>
      <c r="E39" s="29" t="s">
        <v>109</v>
      </c>
      <c r="F39" s="4" t="s">
        <v>29</v>
      </c>
      <c r="G39" s="4">
        <v>200</v>
      </c>
      <c r="H39" s="30">
        <f>O39+'2021-2026 (июль)'!N30</f>
        <v>756705.2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f t="shared" ref="O39:O44" si="18">SUM(I39:N39)</f>
        <v>0</v>
      </c>
    </row>
    <row r="40" spans="1:15" ht="25.5" customHeight="1" x14ac:dyDescent="0.25">
      <c r="A40" s="22" t="s">
        <v>31</v>
      </c>
      <c r="B40" s="22" t="s">
        <v>80</v>
      </c>
      <c r="C40" s="7" t="s">
        <v>20</v>
      </c>
      <c r="D40" s="7">
        <v>850</v>
      </c>
      <c r="E40" s="27" t="s">
        <v>109</v>
      </c>
      <c r="F40" s="7" t="s">
        <v>32</v>
      </c>
      <c r="G40" s="7" t="s">
        <v>17</v>
      </c>
      <c r="H40" s="28">
        <f>H41</f>
        <v>2038503.2999999998</v>
      </c>
      <c r="I40" s="28">
        <f>I41</f>
        <v>9647</v>
      </c>
      <c r="J40" s="28">
        <f t="shared" ref="J40:N40" si="19">J41</f>
        <v>64309</v>
      </c>
      <c r="K40" s="28">
        <f t="shared" si="19"/>
        <v>30133.599999999999</v>
      </c>
      <c r="L40" s="28">
        <f t="shared" si="19"/>
        <v>105641.20000000001</v>
      </c>
      <c r="M40" s="28">
        <f t="shared" si="19"/>
        <v>151664.30000000002</v>
      </c>
      <c r="N40" s="28">
        <f t="shared" si="19"/>
        <v>283563.59999999998</v>
      </c>
      <c r="O40" s="28">
        <f>O41</f>
        <v>644958.69999999995</v>
      </c>
    </row>
    <row r="41" spans="1:15" ht="101.25" x14ac:dyDescent="0.25">
      <c r="A41" s="22"/>
      <c r="B41" s="22"/>
      <c r="C41" s="4" t="s">
        <v>79</v>
      </c>
      <c r="D41" s="4">
        <v>850</v>
      </c>
      <c r="E41" s="29" t="s">
        <v>109</v>
      </c>
      <c r="F41" s="4" t="s">
        <v>32</v>
      </c>
      <c r="G41" s="4" t="s">
        <v>17</v>
      </c>
      <c r="H41" s="30">
        <f>H42+H43+H44</f>
        <v>2038503.2999999998</v>
      </c>
      <c r="I41" s="30">
        <f>I42+I43+I44</f>
        <v>9647</v>
      </c>
      <c r="J41" s="30">
        <f t="shared" ref="J41:N41" si="20">J42+J43+J44</f>
        <v>64309</v>
      </c>
      <c r="K41" s="30">
        <f t="shared" si="20"/>
        <v>30133.599999999999</v>
      </c>
      <c r="L41" s="30">
        <f t="shared" si="20"/>
        <v>105641.20000000001</v>
      </c>
      <c r="M41" s="30">
        <f t="shared" si="20"/>
        <v>151664.30000000002</v>
      </c>
      <c r="N41" s="30">
        <f t="shared" si="20"/>
        <v>283563.59999999998</v>
      </c>
      <c r="O41" s="30">
        <f t="shared" si="18"/>
        <v>644958.69999999995</v>
      </c>
    </row>
    <row r="42" spans="1:15" ht="72" customHeight="1" x14ac:dyDescent="0.25">
      <c r="A42" s="22"/>
      <c r="B42" s="22"/>
      <c r="C42" s="26" t="s">
        <v>74</v>
      </c>
      <c r="D42" s="4">
        <v>850</v>
      </c>
      <c r="E42" s="29" t="s">
        <v>109</v>
      </c>
      <c r="F42" s="4" t="s">
        <v>32</v>
      </c>
      <c r="G42" s="4" t="s">
        <v>17</v>
      </c>
      <c r="H42" s="30">
        <f>O42+'2021-2026 (июль)'!N33</f>
        <v>61377.399999999994</v>
      </c>
      <c r="I42" s="30">
        <f>I50+I51</f>
        <v>0</v>
      </c>
      <c r="J42" s="30">
        <f t="shared" ref="J42:N42" si="21">J50+J51</f>
        <v>0</v>
      </c>
      <c r="K42" s="30">
        <f t="shared" si="21"/>
        <v>30133.599999999999</v>
      </c>
      <c r="L42" s="30">
        <f t="shared" si="21"/>
        <v>10313.1</v>
      </c>
      <c r="M42" s="30">
        <f t="shared" si="21"/>
        <v>20930.7</v>
      </c>
      <c r="N42" s="30">
        <f t="shared" si="21"/>
        <v>0</v>
      </c>
      <c r="O42" s="30">
        <f t="shared" si="18"/>
        <v>61377.399999999994</v>
      </c>
    </row>
    <row r="43" spans="1:15" x14ac:dyDescent="0.25">
      <c r="A43" s="22"/>
      <c r="B43" s="22"/>
      <c r="C43" s="26"/>
      <c r="D43" s="4">
        <v>850</v>
      </c>
      <c r="E43" s="29" t="s">
        <v>109</v>
      </c>
      <c r="F43" s="4" t="s">
        <v>33</v>
      </c>
      <c r="G43" s="4" t="s">
        <v>17</v>
      </c>
      <c r="H43" s="30">
        <f>O43+'2021-2026 (июль)'!N34</f>
        <v>6194.8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f t="shared" si="18"/>
        <v>0</v>
      </c>
    </row>
    <row r="44" spans="1:15" ht="33.75" x14ac:dyDescent="0.25">
      <c r="A44" s="22"/>
      <c r="B44" s="22"/>
      <c r="C44" s="4" t="s">
        <v>34</v>
      </c>
      <c r="D44" s="4">
        <v>850</v>
      </c>
      <c r="E44" s="29" t="s">
        <v>109</v>
      </c>
      <c r="F44" s="4" t="s">
        <v>32</v>
      </c>
      <c r="G44" s="4" t="s">
        <v>17</v>
      </c>
      <c r="H44" s="30">
        <f>O44+'2021-2026 (июль)'!N35</f>
        <v>1970931.0999999999</v>
      </c>
      <c r="I44" s="30">
        <f>I46+I47+I49</f>
        <v>9647</v>
      </c>
      <c r="J44" s="30">
        <f t="shared" ref="J44:N44" si="22">J46+J47+J49</f>
        <v>64309</v>
      </c>
      <c r="K44" s="30">
        <f t="shared" si="22"/>
        <v>0</v>
      </c>
      <c r="L44" s="30">
        <f t="shared" si="22"/>
        <v>95328.1</v>
      </c>
      <c r="M44" s="30">
        <f t="shared" si="22"/>
        <v>130733.6</v>
      </c>
      <c r="N44" s="30">
        <f t="shared" si="22"/>
        <v>283563.59999999998</v>
      </c>
      <c r="O44" s="30">
        <f t="shared" si="18"/>
        <v>583581.30000000005</v>
      </c>
    </row>
    <row r="45" spans="1:15" x14ac:dyDescent="0.25">
      <c r="A45" s="26" t="s">
        <v>24</v>
      </c>
      <c r="B45" s="26" t="s">
        <v>35</v>
      </c>
      <c r="C45" s="4" t="s">
        <v>36</v>
      </c>
      <c r="D45" s="4" t="s">
        <v>17</v>
      </c>
      <c r="E45" s="29" t="s">
        <v>109</v>
      </c>
      <c r="F45" s="4" t="s">
        <v>32</v>
      </c>
      <c r="G45" s="4" t="s">
        <v>17</v>
      </c>
      <c r="H45" s="30">
        <f>SUM(H46:H51)</f>
        <v>2038503.3</v>
      </c>
      <c r="I45" s="30">
        <f>SUM(I46:I51)</f>
        <v>9647</v>
      </c>
      <c r="J45" s="30">
        <f t="shared" ref="J45:N45" si="23">SUM(J46:J51)</f>
        <v>64309</v>
      </c>
      <c r="K45" s="30">
        <f t="shared" si="23"/>
        <v>30133.599999999999</v>
      </c>
      <c r="L45" s="30">
        <f t="shared" si="23"/>
        <v>105641.20000000001</v>
      </c>
      <c r="M45" s="30">
        <f t="shared" si="23"/>
        <v>151664.30000000002</v>
      </c>
      <c r="N45" s="30">
        <f t="shared" si="23"/>
        <v>283563.59999999998</v>
      </c>
      <c r="O45" s="30">
        <f>SUM(O46:O51)</f>
        <v>644958.69999999995</v>
      </c>
    </row>
    <row r="46" spans="1:15" ht="24.75" customHeight="1" x14ac:dyDescent="0.25">
      <c r="A46" s="26"/>
      <c r="B46" s="26"/>
      <c r="C46" s="26" t="s">
        <v>25</v>
      </c>
      <c r="D46" s="4">
        <v>886</v>
      </c>
      <c r="E46" s="29" t="s">
        <v>109</v>
      </c>
      <c r="F46" s="4" t="s">
        <v>37</v>
      </c>
      <c r="G46" s="4">
        <v>200</v>
      </c>
      <c r="H46" s="30">
        <f>O46</f>
        <v>73956</v>
      </c>
      <c r="I46" s="30">
        <v>9647</v>
      </c>
      <c r="J46" s="30">
        <v>64309</v>
      </c>
      <c r="K46" s="30">
        <v>0</v>
      </c>
      <c r="L46" s="30">
        <v>0</v>
      </c>
      <c r="M46" s="30">
        <v>0</v>
      </c>
      <c r="N46" s="30">
        <v>0</v>
      </c>
      <c r="O46" s="30">
        <f t="shared" ref="O46:O51" si="24">SUM(I46:N46)</f>
        <v>73956</v>
      </c>
    </row>
    <row r="47" spans="1:15" x14ac:dyDescent="0.25">
      <c r="A47" s="26"/>
      <c r="B47" s="26"/>
      <c r="C47" s="26"/>
      <c r="D47" s="4">
        <v>850</v>
      </c>
      <c r="E47" s="29" t="s">
        <v>109</v>
      </c>
      <c r="F47" s="4" t="s">
        <v>37</v>
      </c>
      <c r="G47" s="4">
        <v>200</v>
      </c>
      <c r="H47" s="31">
        <f>O47+'2021-2026 (июль)'!N38</f>
        <v>1003459.1</v>
      </c>
      <c r="I47" s="30">
        <v>0</v>
      </c>
      <c r="J47" s="30">
        <v>0</v>
      </c>
      <c r="K47" s="30">
        <v>0</v>
      </c>
      <c r="L47" s="30">
        <v>95328.1</v>
      </c>
      <c r="M47" s="30">
        <v>0</v>
      </c>
      <c r="N47" s="30">
        <v>0</v>
      </c>
      <c r="O47" s="30">
        <f t="shared" si="24"/>
        <v>95328.1</v>
      </c>
    </row>
    <row r="48" spans="1:15" x14ac:dyDescent="0.25">
      <c r="A48" s="26"/>
      <c r="B48" s="26"/>
      <c r="C48" s="26"/>
      <c r="D48" s="4">
        <v>850</v>
      </c>
      <c r="E48" s="29" t="s">
        <v>109</v>
      </c>
      <c r="F48" s="4" t="s">
        <v>37</v>
      </c>
      <c r="G48" s="4">
        <v>500</v>
      </c>
      <c r="H48" s="31">
        <f>O48+'2021-2026 (июль)'!N39</f>
        <v>6194.8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f t="shared" si="24"/>
        <v>0</v>
      </c>
    </row>
    <row r="49" spans="1:15" ht="15.75" customHeight="1" x14ac:dyDescent="0.25">
      <c r="A49" s="26"/>
      <c r="B49" s="26"/>
      <c r="C49" s="26"/>
      <c r="D49" s="4">
        <v>850</v>
      </c>
      <c r="E49" s="29" t="s">
        <v>109</v>
      </c>
      <c r="F49" s="4" t="s">
        <v>37</v>
      </c>
      <c r="G49" s="4">
        <v>600</v>
      </c>
      <c r="H49" s="30">
        <f>O49+'2021-2026 (июль)'!N37</f>
        <v>893516</v>
      </c>
      <c r="I49" s="30">
        <v>0</v>
      </c>
      <c r="J49" s="30">
        <v>0</v>
      </c>
      <c r="K49" s="30">
        <v>0</v>
      </c>
      <c r="L49" s="30">
        <v>0</v>
      </c>
      <c r="M49" s="30">
        <v>130733.6</v>
      </c>
      <c r="N49" s="30">
        <v>283563.59999999998</v>
      </c>
      <c r="O49" s="30">
        <f t="shared" si="24"/>
        <v>414297.19999999995</v>
      </c>
    </row>
    <row r="50" spans="1:15" ht="52.5" customHeight="1" x14ac:dyDescent="0.25">
      <c r="A50" s="26"/>
      <c r="B50" s="26"/>
      <c r="C50" s="26" t="s">
        <v>81</v>
      </c>
      <c r="D50" s="4">
        <v>850</v>
      </c>
      <c r="E50" s="29" t="s">
        <v>109</v>
      </c>
      <c r="F50" s="4" t="s">
        <v>37</v>
      </c>
      <c r="G50" s="4">
        <v>200</v>
      </c>
      <c r="H50" s="30">
        <f>O50</f>
        <v>1135.5</v>
      </c>
      <c r="I50" s="30">
        <v>0</v>
      </c>
      <c r="J50" s="30">
        <v>0</v>
      </c>
      <c r="K50" s="30">
        <v>1135.5</v>
      </c>
      <c r="L50" s="30">
        <v>0</v>
      </c>
      <c r="M50" s="30">
        <v>0</v>
      </c>
      <c r="N50" s="30">
        <v>0</v>
      </c>
      <c r="O50" s="30">
        <f t="shared" si="24"/>
        <v>1135.5</v>
      </c>
    </row>
    <row r="51" spans="1:15" ht="41.25" customHeight="1" x14ac:dyDescent="0.25">
      <c r="A51" s="26"/>
      <c r="B51" s="26"/>
      <c r="C51" s="26"/>
      <c r="D51" s="4">
        <v>850</v>
      </c>
      <c r="E51" s="29" t="s">
        <v>109</v>
      </c>
      <c r="F51" s="4" t="s">
        <v>37</v>
      </c>
      <c r="G51" s="4">
        <v>500</v>
      </c>
      <c r="H51" s="30">
        <f>'2015-2020'!O51</f>
        <v>60241.899999999994</v>
      </c>
      <c r="I51" s="30">
        <v>0</v>
      </c>
      <c r="J51" s="30">
        <v>0</v>
      </c>
      <c r="K51" s="30">
        <v>28998.1</v>
      </c>
      <c r="L51" s="30">
        <v>10313.1</v>
      </c>
      <c r="M51" s="30">
        <v>20930.7</v>
      </c>
      <c r="N51" s="30">
        <v>0</v>
      </c>
      <c r="O51" s="30">
        <f t="shared" si="24"/>
        <v>60241.899999999994</v>
      </c>
    </row>
    <row r="52" spans="1:15" ht="25.5" customHeight="1" x14ac:dyDescent="0.25">
      <c r="A52" s="22" t="s">
        <v>38</v>
      </c>
      <c r="B52" s="22" t="s">
        <v>82</v>
      </c>
      <c r="C52" s="7" t="s">
        <v>39</v>
      </c>
      <c r="D52" s="7">
        <v>850</v>
      </c>
      <c r="E52" s="27" t="s">
        <v>110</v>
      </c>
      <c r="F52" s="7" t="s">
        <v>40</v>
      </c>
      <c r="G52" s="7" t="s">
        <v>17</v>
      </c>
      <c r="H52" s="28">
        <f>H53</f>
        <v>89932.299999999988</v>
      </c>
      <c r="I52" s="28">
        <f>I53</f>
        <v>0</v>
      </c>
      <c r="J52" s="28">
        <f t="shared" ref="J52:O52" si="25">J53</f>
        <v>0</v>
      </c>
      <c r="K52" s="28">
        <f t="shared" si="25"/>
        <v>0</v>
      </c>
      <c r="L52" s="28">
        <f t="shared" si="25"/>
        <v>0</v>
      </c>
      <c r="M52" s="28">
        <f t="shared" si="25"/>
        <v>49326</v>
      </c>
      <c r="N52" s="28">
        <f t="shared" si="25"/>
        <v>514.4</v>
      </c>
      <c r="O52" s="28">
        <f t="shared" si="25"/>
        <v>49840.4</v>
      </c>
    </row>
    <row r="53" spans="1:15" ht="91.5" customHeight="1" x14ac:dyDescent="0.25">
      <c r="A53" s="22"/>
      <c r="B53" s="22"/>
      <c r="C53" s="4" t="s">
        <v>83</v>
      </c>
      <c r="D53" s="4">
        <v>850</v>
      </c>
      <c r="E53" s="29" t="s">
        <v>110</v>
      </c>
      <c r="F53" s="4" t="s">
        <v>40</v>
      </c>
      <c r="G53" s="4" t="s">
        <v>17</v>
      </c>
      <c r="H53" s="30">
        <f>H54</f>
        <v>89932.299999999988</v>
      </c>
      <c r="I53" s="30">
        <f>I54</f>
        <v>0</v>
      </c>
      <c r="J53" s="30">
        <f t="shared" ref="J53:N53" si="26">J54</f>
        <v>0</v>
      </c>
      <c r="K53" s="30">
        <f t="shared" si="26"/>
        <v>0</v>
      </c>
      <c r="L53" s="30">
        <f t="shared" si="26"/>
        <v>0</v>
      </c>
      <c r="M53" s="30">
        <f t="shared" si="26"/>
        <v>49326</v>
      </c>
      <c r="N53" s="30">
        <f t="shared" si="26"/>
        <v>514.4</v>
      </c>
      <c r="O53" s="30">
        <f t="shared" ref="O53:O54" si="27">SUM(I53:N53)</f>
        <v>49840.4</v>
      </c>
    </row>
    <row r="54" spans="1:15" ht="83.25" customHeight="1" x14ac:dyDescent="0.25">
      <c r="A54" s="22"/>
      <c r="B54" s="22"/>
      <c r="C54" s="4" t="s">
        <v>86</v>
      </c>
      <c r="D54" s="4">
        <v>850</v>
      </c>
      <c r="E54" s="29" t="s">
        <v>110</v>
      </c>
      <c r="F54" s="4" t="s">
        <v>40</v>
      </c>
      <c r="G54" s="4" t="s">
        <v>17</v>
      </c>
      <c r="H54" s="30">
        <f>H55+H57+H61+H59</f>
        <v>89932.299999999988</v>
      </c>
      <c r="I54" s="30">
        <f>I56+I58+I60+I62</f>
        <v>0</v>
      </c>
      <c r="J54" s="30">
        <f t="shared" ref="J54:N54" si="28">J56+J58+J60+J62</f>
        <v>0</v>
      </c>
      <c r="K54" s="30">
        <f t="shared" si="28"/>
        <v>0</v>
      </c>
      <c r="L54" s="30">
        <f t="shared" si="28"/>
        <v>0</v>
      </c>
      <c r="M54" s="30">
        <f t="shared" si="28"/>
        <v>49326</v>
      </c>
      <c r="N54" s="30">
        <f t="shared" si="28"/>
        <v>514.4</v>
      </c>
      <c r="O54" s="30">
        <f t="shared" si="27"/>
        <v>49840.4</v>
      </c>
    </row>
    <row r="55" spans="1:15" ht="19.5" customHeight="1" x14ac:dyDescent="0.25">
      <c r="A55" s="26" t="s">
        <v>24</v>
      </c>
      <c r="B55" s="26" t="s">
        <v>85</v>
      </c>
      <c r="C55" s="4" t="s">
        <v>20</v>
      </c>
      <c r="D55" s="4">
        <v>850</v>
      </c>
      <c r="E55" s="29" t="s">
        <v>110</v>
      </c>
      <c r="F55" s="4" t="s">
        <v>41</v>
      </c>
      <c r="G55" s="4" t="s">
        <v>17</v>
      </c>
      <c r="H55" s="30">
        <f>H56</f>
        <v>79181</v>
      </c>
      <c r="I55" s="30">
        <f>I56</f>
        <v>0</v>
      </c>
      <c r="J55" s="30">
        <f t="shared" ref="J55:O55" si="29">J56</f>
        <v>0</v>
      </c>
      <c r="K55" s="30">
        <f t="shared" si="29"/>
        <v>0</v>
      </c>
      <c r="L55" s="30">
        <f t="shared" si="29"/>
        <v>0</v>
      </c>
      <c r="M55" s="30">
        <f t="shared" si="29"/>
        <v>49326</v>
      </c>
      <c r="N55" s="30">
        <f t="shared" si="29"/>
        <v>0</v>
      </c>
      <c r="O55" s="30">
        <f t="shared" si="29"/>
        <v>49326</v>
      </c>
    </row>
    <row r="56" spans="1:15" ht="90" x14ac:dyDescent="0.25">
      <c r="A56" s="26"/>
      <c r="B56" s="26"/>
      <c r="C56" s="4" t="s">
        <v>88</v>
      </c>
      <c r="D56" s="4">
        <v>850</v>
      </c>
      <c r="E56" s="29" t="s">
        <v>110</v>
      </c>
      <c r="F56" s="4" t="s">
        <v>41</v>
      </c>
      <c r="G56" s="4">
        <v>400</v>
      </c>
      <c r="H56" s="30">
        <f>O56+'2021-2026 (июль)'!N44</f>
        <v>79181</v>
      </c>
      <c r="I56" s="30">
        <v>0</v>
      </c>
      <c r="J56" s="30">
        <v>0</v>
      </c>
      <c r="K56" s="30">
        <v>0</v>
      </c>
      <c r="L56" s="30">
        <v>0</v>
      </c>
      <c r="M56" s="30">
        <v>49326</v>
      </c>
      <c r="N56" s="30">
        <v>0</v>
      </c>
      <c r="O56" s="30">
        <f>SUM(I56:N56)</f>
        <v>49326</v>
      </c>
    </row>
    <row r="57" spans="1:15" x14ac:dyDescent="0.25">
      <c r="A57" s="26" t="s">
        <v>24</v>
      </c>
      <c r="B57" s="26" t="s">
        <v>42</v>
      </c>
      <c r="C57" s="4" t="s">
        <v>20</v>
      </c>
      <c r="D57" s="4">
        <v>850</v>
      </c>
      <c r="E57" s="29" t="s">
        <v>110</v>
      </c>
      <c r="F57" s="4" t="s">
        <v>43</v>
      </c>
      <c r="G57" s="4" t="s">
        <v>17</v>
      </c>
      <c r="H57" s="30">
        <f>H58</f>
        <v>514.4</v>
      </c>
      <c r="I57" s="30">
        <f>I58</f>
        <v>0</v>
      </c>
      <c r="J57" s="30">
        <f t="shared" ref="J57:O57" si="30">J58</f>
        <v>0</v>
      </c>
      <c r="K57" s="30">
        <f t="shared" si="30"/>
        <v>0</v>
      </c>
      <c r="L57" s="30">
        <f t="shared" si="30"/>
        <v>0</v>
      </c>
      <c r="M57" s="30">
        <f t="shared" si="30"/>
        <v>0</v>
      </c>
      <c r="N57" s="30">
        <f t="shared" si="30"/>
        <v>514.4</v>
      </c>
      <c r="O57" s="30">
        <f t="shared" si="30"/>
        <v>514.4</v>
      </c>
    </row>
    <row r="58" spans="1:15" ht="96" customHeight="1" x14ac:dyDescent="0.25">
      <c r="A58" s="26"/>
      <c r="B58" s="26"/>
      <c r="C58" s="4" t="s">
        <v>87</v>
      </c>
      <c r="D58" s="4">
        <v>850</v>
      </c>
      <c r="E58" s="29" t="s">
        <v>110</v>
      </c>
      <c r="F58" s="4" t="s">
        <v>43</v>
      </c>
      <c r="G58" s="4">
        <v>200</v>
      </c>
      <c r="H58" s="30">
        <f>O58</f>
        <v>514.4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514.4</v>
      </c>
      <c r="O58" s="30">
        <f>SUM(I58:N58)</f>
        <v>514.4</v>
      </c>
    </row>
    <row r="59" spans="1:15" x14ac:dyDescent="0.25">
      <c r="A59" s="26" t="s">
        <v>24</v>
      </c>
      <c r="B59" s="26" t="s">
        <v>89</v>
      </c>
      <c r="C59" s="4" t="s">
        <v>20</v>
      </c>
      <c r="D59" s="4">
        <v>850</v>
      </c>
      <c r="E59" s="29" t="s">
        <v>110</v>
      </c>
      <c r="F59" s="4" t="s">
        <v>45</v>
      </c>
      <c r="G59" s="4" t="s">
        <v>17</v>
      </c>
      <c r="H59" s="30">
        <f>H60</f>
        <v>10236.900000000001</v>
      </c>
      <c r="I59" s="30">
        <f>I60</f>
        <v>0</v>
      </c>
      <c r="J59" s="30">
        <f t="shared" ref="J59:O59" si="31">J60</f>
        <v>0</v>
      </c>
      <c r="K59" s="30">
        <f t="shared" si="31"/>
        <v>0</v>
      </c>
      <c r="L59" s="30">
        <f t="shared" si="31"/>
        <v>0</v>
      </c>
      <c r="M59" s="30">
        <f t="shared" si="31"/>
        <v>0</v>
      </c>
      <c r="N59" s="30">
        <f t="shared" si="31"/>
        <v>0</v>
      </c>
      <c r="O59" s="30">
        <f t="shared" si="31"/>
        <v>0</v>
      </c>
    </row>
    <row r="60" spans="1:15" ht="111.75" customHeight="1" x14ac:dyDescent="0.25">
      <c r="A60" s="26"/>
      <c r="B60" s="26"/>
      <c r="C60" s="4" t="s">
        <v>88</v>
      </c>
      <c r="D60" s="4">
        <v>850</v>
      </c>
      <c r="E60" s="29" t="s">
        <v>110</v>
      </c>
      <c r="F60" s="4" t="s">
        <v>45</v>
      </c>
      <c r="G60" s="4">
        <v>200</v>
      </c>
      <c r="H60" s="30">
        <f>O60+'2021-2026 (июль)'!N46</f>
        <v>10236.900000000001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f>SUM(I60:N60)</f>
        <v>0</v>
      </c>
    </row>
    <row r="61" spans="1:15" ht="17.25" customHeight="1" x14ac:dyDescent="0.25">
      <c r="A61" s="26" t="s">
        <v>24</v>
      </c>
      <c r="B61" s="26" t="s">
        <v>46</v>
      </c>
      <c r="C61" s="4" t="s">
        <v>20</v>
      </c>
      <c r="D61" s="4">
        <v>850</v>
      </c>
      <c r="E61" s="29" t="s">
        <v>110</v>
      </c>
      <c r="F61" s="4" t="s">
        <v>47</v>
      </c>
      <c r="G61" s="4" t="s">
        <v>17</v>
      </c>
      <c r="H61" s="30">
        <f>H62</f>
        <v>0</v>
      </c>
      <c r="I61" s="30">
        <f>I62</f>
        <v>0</v>
      </c>
      <c r="J61" s="30">
        <f t="shared" ref="J61:O61" si="32">J62</f>
        <v>0</v>
      </c>
      <c r="K61" s="30">
        <f t="shared" si="32"/>
        <v>0</v>
      </c>
      <c r="L61" s="30">
        <f t="shared" si="32"/>
        <v>0</v>
      </c>
      <c r="M61" s="30">
        <f t="shared" si="32"/>
        <v>0</v>
      </c>
      <c r="N61" s="30">
        <f t="shared" si="32"/>
        <v>0</v>
      </c>
      <c r="O61" s="30">
        <f t="shared" si="32"/>
        <v>0</v>
      </c>
    </row>
    <row r="62" spans="1:15" ht="113.25" customHeight="1" x14ac:dyDescent="0.25">
      <c r="A62" s="26"/>
      <c r="B62" s="26"/>
      <c r="C62" s="4" t="s">
        <v>48</v>
      </c>
      <c r="D62" s="4">
        <v>850</v>
      </c>
      <c r="E62" s="29" t="s">
        <v>110</v>
      </c>
      <c r="F62" s="4" t="s">
        <v>47</v>
      </c>
      <c r="G62" s="4">
        <v>800</v>
      </c>
      <c r="H62" s="30">
        <f>O62+'2021-2026 (июль)'!N48</f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f>SUM(I62:N62)</f>
        <v>0</v>
      </c>
    </row>
    <row r="63" spans="1:15" x14ac:dyDescent="0.25">
      <c r="A63" s="5"/>
      <c r="B63" s="5"/>
      <c r="C63" s="5"/>
      <c r="D63" s="5"/>
      <c r="E63" s="35"/>
      <c r="F63" s="5"/>
      <c r="G63" s="5"/>
      <c r="H63" s="36"/>
      <c r="I63" s="36"/>
      <c r="J63" s="36"/>
      <c r="K63" s="36"/>
      <c r="L63" s="36"/>
      <c r="M63" s="36"/>
      <c r="N63" s="36"/>
      <c r="O63" s="36"/>
    </row>
    <row r="64" spans="1:15" x14ac:dyDescent="0.25">
      <c r="H64" s="36"/>
      <c r="I64" s="37"/>
      <c r="J64" s="37"/>
      <c r="K64" s="37"/>
      <c r="L64" s="37"/>
      <c r="M64" s="37"/>
      <c r="N64" s="37"/>
      <c r="O64" s="37"/>
    </row>
    <row r="65" spans="8:15" x14ac:dyDescent="0.25">
      <c r="H65" s="36"/>
      <c r="I65" s="37"/>
      <c r="J65" s="37"/>
      <c r="K65" s="37"/>
      <c r="L65" s="37"/>
      <c r="M65" s="37"/>
      <c r="N65" s="37"/>
      <c r="O65" s="37"/>
    </row>
    <row r="66" spans="8:15" x14ac:dyDescent="0.25">
      <c r="H66" s="36"/>
      <c r="I66" s="37"/>
      <c r="J66" s="37"/>
      <c r="K66" s="37"/>
      <c r="L66" s="37"/>
      <c r="M66" s="37"/>
      <c r="N66" s="37"/>
      <c r="O66" s="37"/>
    </row>
    <row r="67" spans="8:15" x14ac:dyDescent="0.25">
      <c r="H67" s="36"/>
      <c r="I67" s="37"/>
      <c r="J67" s="37"/>
      <c r="K67" s="37"/>
      <c r="L67" s="37"/>
      <c r="M67" s="37"/>
      <c r="N67" s="37"/>
      <c r="O67" s="37"/>
    </row>
    <row r="68" spans="8:15" x14ac:dyDescent="0.25">
      <c r="H68" s="36"/>
      <c r="I68" s="37"/>
      <c r="J68" s="37"/>
      <c r="K68" s="37"/>
      <c r="L68" s="37"/>
      <c r="M68" s="37"/>
      <c r="N68" s="37"/>
      <c r="O68" s="37"/>
    </row>
    <row r="69" spans="8:15" x14ac:dyDescent="0.25">
      <c r="H69" s="36"/>
      <c r="I69" s="37"/>
      <c r="J69" s="37"/>
      <c r="K69" s="37"/>
      <c r="L69" s="37"/>
      <c r="M69" s="37"/>
      <c r="N69" s="37"/>
      <c r="O69" s="37"/>
    </row>
    <row r="70" spans="8:15" x14ac:dyDescent="0.25">
      <c r="H70" s="36"/>
      <c r="I70" s="37"/>
      <c r="J70" s="37"/>
      <c r="K70" s="37"/>
      <c r="L70" s="37"/>
      <c r="M70" s="37"/>
      <c r="N70" s="37"/>
      <c r="O70" s="37"/>
    </row>
    <row r="71" spans="8:15" x14ac:dyDescent="0.25">
      <c r="H71" s="36"/>
      <c r="I71" s="37"/>
      <c r="J71" s="37"/>
      <c r="K71" s="37"/>
      <c r="L71" s="37"/>
      <c r="M71" s="37"/>
      <c r="N71" s="37"/>
      <c r="O71" s="37"/>
    </row>
    <row r="72" spans="8:15" x14ac:dyDescent="0.25">
      <c r="H72" s="36"/>
      <c r="I72" s="37"/>
      <c r="J72" s="37"/>
      <c r="K72" s="37"/>
      <c r="L72" s="37"/>
      <c r="M72" s="37"/>
      <c r="N72" s="37"/>
      <c r="O72" s="37"/>
    </row>
    <row r="73" spans="8:15" x14ac:dyDescent="0.25">
      <c r="H73" s="36"/>
      <c r="I73" s="37"/>
      <c r="J73" s="37"/>
      <c r="K73" s="37"/>
      <c r="L73" s="37"/>
      <c r="M73" s="37"/>
      <c r="N73" s="37"/>
      <c r="O73" s="37"/>
    </row>
    <row r="74" spans="8:15" x14ac:dyDescent="0.25">
      <c r="H74" s="36"/>
      <c r="I74" s="37"/>
      <c r="J74" s="37"/>
      <c r="K74" s="37"/>
      <c r="L74" s="37"/>
      <c r="M74" s="37"/>
      <c r="N74" s="37"/>
      <c r="O74" s="37"/>
    </row>
    <row r="75" spans="8:15" x14ac:dyDescent="0.25">
      <c r="H75" s="36"/>
      <c r="I75" s="37"/>
      <c r="J75" s="37"/>
      <c r="K75" s="37"/>
      <c r="L75" s="37"/>
      <c r="M75" s="37"/>
      <c r="N75" s="37"/>
      <c r="O75" s="37"/>
    </row>
    <row r="76" spans="8:15" x14ac:dyDescent="0.25">
      <c r="H76" s="36"/>
      <c r="I76" s="37"/>
      <c r="J76" s="37"/>
      <c r="K76" s="37"/>
      <c r="L76" s="37"/>
      <c r="M76" s="37"/>
      <c r="N76" s="37"/>
      <c r="O76" s="37"/>
    </row>
    <row r="77" spans="8:15" x14ac:dyDescent="0.25">
      <c r="H77" s="36"/>
      <c r="I77" s="37"/>
      <c r="J77" s="37"/>
      <c r="K77" s="37"/>
      <c r="L77" s="37"/>
      <c r="M77" s="37"/>
      <c r="N77" s="37"/>
      <c r="O77" s="37"/>
    </row>
    <row r="78" spans="8:15" x14ac:dyDescent="0.25">
      <c r="H78" s="36"/>
      <c r="I78" s="37"/>
      <c r="J78" s="37"/>
      <c r="K78" s="37"/>
      <c r="L78" s="37"/>
      <c r="M78" s="37"/>
      <c r="N78" s="37"/>
      <c r="O78" s="37"/>
    </row>
    <row r="79" spans="8:15" x14ac:dyDescent="0.25">
      <c r="H79" s="36"/>
      <c r="I79" s="37"/>
      <c r="J79" s="37"/>
      <c r="K79" s="37"/>
      <c r="L79" s="37"/>
      <c r="M79" s="37"/>
      <c r="N79" s="37"/>
      <c r="O79" s="37"/>
    </row>
    <row r="80" spans="8:15" x14ac:dyDescent="0.25">
      <c r="H80" s="36"/>
      <c r="I80" s="37"/>
      <c r="J80" s="37"/>
      <c r="K80" s="37"/>
      <c r="L80" s="37"/>
      <c r="M80" s="37"/>
      <c r="N80" s="37"/>
      <c r="O80" s="37"/>
    </row>
    <row r="81" spans="8:15" x14ac:dyDescent="0.25">
      <c r="H81" s="36"/>
      <c r="I81" s="37"/>
      <c r="J81" s="37"/>
      <c r="K81" s="37"/>
      <c r="L81" s="37"/>
      <c r="M81" s="37"/>
      <c r="N81" s="37"/>
      <c r="O81" s="37"/>
    </row>
    <row r="82" spans="8:15" x14ac:dyDescent="0.25">
      <c r="H82" s="36"/>
      <c r="I82" s="37"/>
      <c r="J82" s="37"/>
      <c r="K82" s="37"/>
      <c r="L82" s="37"/>
      <c r="M82" s="37"/>
      <c r="N82" s="37"/>
      <c r="O82" s="37"/>
    </row>
    <row r="83" spans="8:15" x14ac:dyDescent="0.25">
      <c r="H83" s="36"/>
      <c r="I83" s="37"/>
      <c r="J83" s="37"/>
      <c r="K83" s="37"/>
      <c r="L83" s="37"/>
      <c r="M83" s="37"/>
      <c r="N83" s="37"/>
      <c r="O83" s="37"/>
    </row>
    <row r="84" spans="8:15" x14ac:dyDescent="0.25">
      <c r="H84" s="36"/>
      <c r="I84" s="37"/>
      <c r="J84" s="37"/>
      <c r="K84" s="37"/>
      <c r="L84" s="37"/>
      <c r="M84" s="37"/>
      <c r="N84" s="37"/>
      <c r="O84" s="37"/>
    </row>
    <row r="85" spans="8:15" x14ac:dyDescent="0.25">
      <c r="H85" s="36"/>
      <c r="I85" s="37"/>
      <c r="J85" s="37"/>
      <c r="K85" s="37"/>
      <c r="L85" s="37"/>
      <c r="M85" s="37"/>
      <c r="N85" s="37"/>
      <c r="O85" s="37"/>
    </row>
    <row r="86" spans="8:15" x14ac:dyDescent="0.25">
      <c r="H86" s="36"/>
      <c r="I86" s="37"/>
      <c r="J86" s="37"/>
      <c r="K86" s="37"/>
      <c r="L86" s="37"/>
      <c r="M86" s="37"/>
      <c r="N86" s="37"/>
      <c r="O86" s="37"/>
    </row>
    <row r="87" spans="8:15" x14ac:dyDescent="0.25">
      <c r="H87" s="36"/>
      <c r="I87" s="37"/>
      <c r="J87" s="37"/>
      <c r="K87" s="37"/>
      <c r="L87" s="37"/>
      <c r="M87" s="37"/>
      <c r="N87" s="37"/>
      <c r="O87" s="37"/>
    </row>
  </sheetData>
  <mergeCells count="56">
    <mergeCell ref="B52:B54"/>
    <mergeCell ref="A52:A54"/>
    <mergeCell ref="B55:B56"/>
    <mergeCell ref="B22:B26"/>
    <mergeCell ref="B27:B36"/>
    <mergeCell ref="A45:A51"/>
    <mergeCell ref="B45:B51"/>
    <mergeCell ref="C35:C36"/>
    <mergeCell ref="A37:A39"/>
    <mergeCell ref="B37:B39"/>
    <mergeCell ref="C38:C39"/>
    <mergeCell ref="A22:A26"/>
    <mergeCell ref="A27:A36"/>
    <mergeCell ref="C28:C33"/>
    <mergeCell ref="N1:O1"/>
    <mergeCell ref="J11:J12"/>
    <mergeCell ref="K11:K12"/>
    <mergeCell ref="M11:M12"/>
    <mergeCell ref="N11:N12"/>
    <mergeCell ref="O8:O12"/>
    <mergeCell ref="A3:O3"/>
    <mergeCell ref="A4:O4"/>
    <mergeCell ref="A6:O6"/>
    <mergeCell ref="I11:I12"/>
    <mergeCell ref="L11:L12"/>
    <mergeCell ref="A8:A12"/>
    <mergeCell ref="B8:B12"/>
    <mergeCell ref="C8:C12"/>
    <mergeCell ref="I8:N10"/>
    <mergeCell ref="D11:D12"/>
    <mergeCell ref="C46:C49"/>
    <mergeCell ref="C50:C51"/>
    <mergeCell ref="A40:A44"/>
    <mergeCell ref="B40:B44"/>
    <mergeCell ref="C42:C43"/>
    <mergeCell ref="A59:A60"/>
    <mergeCell ref="B59:B60"/>
    <mergeCell ref="A61:A62"/>
    <mergeCell ref="B61:B62"/>
    <mergeCell ref="A55:A56"/>
    <mergeCell ref="A57:A58"/>
    <mergeCell ref="B57:B58"/>
    <mergeCell ref="A14:A21"/>
    <mergeCell ref="C16:C17"/>
    <mergeCell ref="F16:F17"/>
    <mergeCell ref="G16:G17"/>
    <mergeCell ref="D18:D19"/>
    <mergeCell ref="F18:F19"/>
    <mergeCell ref="G18:G19"/>
    <mergeCell ref="B14:B21"/>
    <mergeCell ref="C18:C19"/>
    <mergeCell ref="E11:E12"/>
    <mergeCell ref="F11:F12"/>
    <mergeCell ref="G11:G12"/>
    <mergeCell ref="D8:G10"/>
    <mergeCell ref="H8:H12"/>
  </mergeCells>
  <pageMargins left="0.31496062992125984" right="0.31496062992125984" top="0.74803149606299213" bottom="0.35433070866141736" header="0.31496062992125984" footer="0.31496062992125984"/>
  <pageSetup paperSize="9" scale="88" firstPageNumber="21" fitToHeight="0" orientation="landscape" useFirstPageNumber="1" verticalDpi="0" r:id="rId1"/>
  <headerFooter>
    <oddHeader>&amp;C&amp;P</oddHeader>
  </headerFooter>
  <rowBreaks count="4" manualBreakCount="4">
    <brk id="21" max="14" man="1"/>
    <brk id="36" max="14" man="1"/>
    <brk id="51" max="14" man="1"/>
    <brk id="60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view="pageBreakPreview" zoomScale="130" zoomScaleNormal="100" zoomScaleSheetLayoutView="130" workbookViewId="0">
      <selection activeCell="E42" sqref="E42"/>
    </sheetView>
  </sheetViews>
  <sheetFormatPr defaultRowHeight="15" x14ac:dyDescent="0.25"/>
  <cols>
    <col min="1" max="1" width="11.28515625" style="8" customWidth="1"/>
    <col min="2" max="2" width="14.7109375" style="8" customWidth="1"/>
    <col min="3" max="3" width="16.42578125" style="8" customWidth="1"/>
    <col min="4" max="5" width="9.140625" style="8"/>
    <col min="6" max="6" width="10" style="8" customWidth="1"/>
    <col min="7" max="13" width="9.140625" style="8"/>
    <col min="14" max="14" width="11.5703125" style="8" customWidth="1"/>
    <col min="15" max="16384" width="9.140625" style="8"/>
  </cols>
  <sheetData>
    <row r="1" spans="1:14" ht="18.75" x14ac:dyDescent="0.25">
      <c r="A1" s="25" t="s">
        <v>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8.75" x14ac:dyDescent="0.25">
      <c r="A2" s="9"/>
    </row>
    <row r="3" spans="1:14" x14ac:dyDescent="0.25">
      <c r="A3" s="10"/>
    </row>
    <row r="4" spans="1:14" ht="18" customHeight="1" x14ac:dyDescent="0.25">
      <c r="A4" s="23" t="s">
        <v>4</v>
      </c>
      <c r="B4" s="23" t="s">
        <v>5</v>
      </c>
      <c r="C4" s="23" t="s">
        <v>6</v>
      </c>
      <c r="D4" s="23" t="s">
        <v>7</v>
      </c>
      <c r="E4" s="23"/>
      <c r="F4" s="23"/>
      <c r="G4" s="23"/>
      <c r="H4" s="23" t="s">
        <v>9</v>
      </c>
      <c r="I4" s="23"/>
      <c r="J4" s="23"/>
      <c r="K4" s="23"/>
      <c r="L4" s="23"/>
      <c r="M4" s="23"/>
      <c r="N4" s="23" t="s">
        <v>95</v>
      </c>
    </row>
    <row r="5" spans="1:14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ht="37.5" customHeight="1" x14ac:dyDescent="0.25">
      <c r="A6" s="23"/>
      <c r="B6" s="23"/>
      <c r="C6" s="23"/>
      <c r="D6" s="11" t="s">
        <v>10</v>
      </c>
      <c r="E6" s="11" t="s">
        <v>11</v>
      </c>
      <c r="F6" s="11" t="s">
        <v>12</v>
      </c>
      <c r="G6" s="11" t="s">
        <v>13</v>
      </c>
      <c r="H6" s="11" t="s">
        <v>106</v>
      </c>
      <c r="I6" s="11" t="s">
        <v>91</v>
      </c>
      <c r="J6" s="11" t="s">
        <v>92</v>
      </c>
      <c r="K6" s="11" t="s">
        <v>111</v>
      </c>
      <c r="L6" s="11" t="s">
        <v>93</v>
      </c>
      <c r="M6" s="11" t="s">
        <v>94</v>
      </c>
      <c r="N6" s="23"/>
    </row>
    <row r="7" spans="1:14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</row>
    <row r="8" spans="1:14" ht="24.75" customHeight="1" x14ac:dyDescent="0.25">
      <c r="A8" s="23" t="s">
        <v>14</v>
      </c>
      <c r="B8" s="23" t="s">
        <v>96</v>
      </c>
      <c r="C8" s="12" t="s">
        <v>15</v>
      </c>
      <c r="D8" s="12">
        <v>850</v>
      </c>
      <c r="E8" s="13" t="s">
        <v>108</v>
      </c>
      <c r="F8" s="12" t="s">
        <v>16</v>
      </c>
      <c r="G8" s="12" t="s">
        <v>17</v>
      </c>
      <c r="H8" s="14">
        <f>H9</f>
        <v>771197.8</v>
      </c>
      <c r="I8" s="14">
        <f t="shared" ref="I8:M8" si="0">I9</f>
        <v>382373.1</v>
      </c>
      <c r="J8" s="14">
        <f t="shared" si="0"/>
        <v>471514.30000000005</v>
      </c>
      <c r="K8" s="14">
        <f t="shared" si="0"/>
        <v>783060.89999999991</v>
      </c>
      <c r="L8" s="14">
        <f t="shared" si="0"/>
        <v>1074427.6000000001</v>
      </c>
      <c r="M8" s="14">
        <f t="shared" si="0"/>
        <v>83552</v>
      </c>
      <c r="N8" s="14">
        <f>N9</f>
        <v>3566125.6999999997</v>
      </c>
    </row>
    <row r="9" spans="1:14" ht="103.5" customHeight="1" x14ac:dyDescent="0.25">
      <c r="A9" s="23"/>
      <c r="B9" s="23"/>
      <c r="C9" s="11" t="s">
        <v>77</v>
      </c>
      <c r="D9" s="11">
        <v>850</v>
      </c>
      <c r="E9" s="15" t="s">
        <v>108</v>
      </c>
      <c r="F9" s="11" t="s">
        <v>16</v>
      </c>
      <c r="G9" s="11" t="s">
        <v>17</v>
      </c>
      <c r="H9" s="16">
        <f>H10+H11</f>
        <v>771197.8</v>
      </c>
      <c r="I9" s="16">
        <f t="shared" ref="I9:M9" si="1">I10+I11</f>
        <v>382373.1</v>
      </c>
      <c r="J9" s="16">
        <f t="shared" si="1"/>
        <v>471514.30000000005</v>
      </c>
      <c r="K9" s="16">
        <f t="shared" si="1"/>
        <v>783060.89999999991</v>
      </c>
      <c r="L9" s="16">
        <f t="shared" si="1"/>
        <v>1074427.6000000001</v>
      </c>
      <c r="M9" s="16">
        <f t="shared" si="1"/>
        <v>83552</v>
      </c>
      <c r="N9" s="16">
        <f>SUM(H9:M9)</f>
        <v>3566125.6999999997</v>
      </c>
    </row>
    <row r="10" spans="1:14" ht="61.5" customHeight="1" x14ac:dyDescent="0.25">
      <c r="A10" s="23"/>
      <c r="B10" s="23"/>
      <c r="C10" s="23" t="s">
        <v>97</v>
      </c>
      <c r="D10" s="11">
        <v>850</v>
      </c>
      <c r="E10" s="15" t="s">
        <v>109</v>
      </c>
      <c r="F10" s="23" t="s">
        <v>16</v>
      </c>
      <c r="G10" s="23" t="s">
        <v>17</v>
      </c>
      <c r="H10" s="16">
        <f>H12+H14+H15</f>
        <v>736149.70000000007</v>
      </c>
      <c r="I10" s="16">
        <f t="shared" ref="I10:M10" si="2">I12+I14+I15</f>
        <v>377329.3</v>
      </c>
      <c r="J10" s="16">
        <f t="shared" si="2"/>
        <v>471514.30000000005</v>
      </c>
      <c r="K10" s="16">
        <f t="shared" si="2"/>
        <v>783060.89999999991</v>
      </c>
      <c r="L10" s="16">
        <f t="shared" si="2"/>
        <v>1074427.6000000001</v>
      </c>
      <c r="M10" s="16">
        <f t="shared" si="2"/>
        <v>83552</v>
      </c>
      <c r="N10" s="16">
        <f t="shared" ref="N10:N15" si="3">SUM(H10:M10)</f>
        <v>3526033.8000000003</v>
      </c>
    </row>
    <row r="11" spans="1:14" ht="16.5" customHeight="1" x14ac:dyDescent="0.25">
      <c r="A11" s="23"/>
      <c r="B11" s="23"/>
      <c r="C11" s="23"/>
      <c r="D11" s="11">
        <v>850</v>
      </c>
      <c r="E11" s="15" t="s">
        <v>110</v>
      </c>
      <c r="F11" s="23"/>
      <c r="G11" s="23"/>
      <c r="H11" s="16">
        <f>H13</f>
        <v>35048.1</v>
      </c>
      <c r="I11" s="16">
        <f t="shared" ref="I11:M11" si="4">I13</f>
        <v>5043.8</v>
      </c>
      <c r="J11" s="16">
        <f t="shared" si="4"/>
        <v>0</v>
      </c>
      <c r="K11" s="16">
        <f t="shared" si="4"/>
        <v>0</v>
      </c>
      <c r="L11" s="16">
        <f t="shared" si="4"/>
        <v>0</v>
      </c>
      <c r="M11" s="16">
        <f t="shared" si="4"/>
        <v>0</v>
      </c>
      <c r="N11" s="16">
        <f t="shared" si="3"/>
        <v>40091.9</v>
      </c>
    </row>
    <row r="12" spans="1:14" ht="39.75" customHeight="1" x14ac:dyDescent="0.25">
      <c r="A12" s="23"/>
      <c r="B12" s="23"/>
      <c r="C12" s="23" t="s">
        <v>74</v>
      </c>
      <c r="D12" s="23">
        <v>850</v>
      </c>
      <c r="E12" s="15" t="s">
        <v>109</v>
      </c>
      <c r="F12" s="23" t="s">
        <v>16</v>
      </c>
      <c r="G12" s="23" t="s">
        <v>17</v>
      </c>
      <c r="H12" s="16">
        <f>H18+H33+H34</f>
        <v>24302.400000000001</v>
      </c>
      <c r="I12" s="16">
        <f t="shared" ref="I12:M12" si="5">I18+I33+I34</f>
        <v>41359.5</v>
      </c>
      <c r="J12" s="16">
        <f t="shared" si="5"/>
        <v>63154.400000000001</v>
      </c>
      <c r="K12" s="16">
        <f t="shared" si="5"/>
        <v>58475</v>
      </c>
      <c r="L12" s="16">
        <f t="shared" si="5"/>
        <v>0</v>
      </c>
      <c r="M12" s="16">
        <f t="shared" si="5"/>
        <v>0</v>
      </c>
      <c r="N12" s="16">
        <f t="shared" si="3"/>
        <v>187291.3</v>
      </c>
    </row>
    <row r="13" spans="1:14" ht="45" customHeight="1" x14ac:dyDescent="0.25">
      <c r="A13" s="23"/>
      <c r="B13" s="23"/>
      <c r="C13" s="23"/>
      <c r="D13" s="23"/>
      <c r="E13" s="15" t="s">
        <v>110</v>
      </c>
      <c r="F13" s="23"/>
      <c r="G13" s="23"/>
      <c r="H13" s="16">
        <f>H41</f>
        <v>35048.1</v>
      </c>
      <c r="I13" s="16">
        <f t="shared" ref="I13:M13" si="6">I41</f>
        <v>5043.8</v>
      </c>
      <c r="J13" s="16">
        <f t="shared" si="6"/>
        <v>0</v>
      </c>
      <c r="K13" s="16">
        <f t="shared" si="6"/>
        <v>0</v>
      </c>
      <c r="L13" s="16">
        <f t="shared" si="6"/>
        <v>0</v>
      </c>
      <c r="M13" s="16">
        <f t="shared" si="6"/>
        <v>0</v>
      </c>
      <c r="N13" s="16">
        <f>SUM(H13:M13)</f>
        <v>40091.9</v>
      </c>
    </row>
    <row r="14" spans="1:14" ht="33.75" x14ac:dyDescent="0.25">
      <c r="A14" s="23"/>
      <c r="B14" s="23"/>
      <c r="C14" s="11" t="s">
        <v>98</v>
      </c>
      <c r="D14" s="11">
        <v>850</v>
      </c>
      <c r="E14" s="15" t="s">
        <v>109</v>
      </c>
      <c r="F14" s="11" t="s">
        <v>16</v>
      </c>
      <c r="G14" s="11" t="s">
        <v>17</v>
      </c>
      <c r="H14" s="16">
        <f>H19+H35</f>
        <v>711847.3</v>
      </c>
      <c r="I14" s="16">
        <f t="shared" ref="I14:M14" si="7">I19+I35</f>
        <v>335969.8</v>
      </c>
      <c r="J14" s="16">
        <f t="shared" si="7"/>
        <v>408359.9</v>
      </c>
      <c r="K14" s="16">
        <f t="shared" si="7"/>
        <v>724585.89999999991</v>
      </c>
      <c r="L14" s="16">
        <f t="shared" si="7"/>
        <v>1074427.6000000001</v>
      </c>
      <c r="M14" s="16">
        <f t="shared" si="7"/>
        <v>83552</v>
      </c>
      <c r="N14" s="16">
        <f t="shared" si="3"/>
        <v>3338742.5</v>
      </c>
    </row>
    <row r="15" spans="1:14" ht="56.25" x14ac:dyDescent="0.25">
      <c r="A15" s="23"/>
      <c r="B15" s="23"/>
      <c r="C15" s="11" t="s">
        <v>18</v>
      </c>
      <c r="D15" s="11">
        <v>871</v>
      </c>
      <c r="E15" s="15" t="s">
        <v>109</v>
      </c>
      <c r="F15" s="11" t="s">
        <v>16</v>
      </c>
      <c r="G15" s="11" t="s">
        <v>17</v>
      </c>
      <c r="H15" s="16">
        <f>H20</f>
        <v>0</v>
      </c>
      <c r="I15" s="16">
        <f t="shared" ref="I15:M15" si="8">I20</f>
        <v>0</v>
      </c>
      <c r="J15" s="16">
        <f t="shared" si="8"/>
        <v>0</v>
      </c>
      <c r="K15" s="16">
        <f t="shared" si="8"/>
        <v>0</v>
      </c>
      <c r="L15" s="16">
        <f t="shared" si="8"/>
        <v>0</v>
      </c>
      <c r="M15" s="16">
        <f t="shared" si="8"/>
        <v>0</v>
      </c>
      <c r="N15" s="16">
        <f t="shared" si="3"/>
        <v>0</v>
      </c>
    </row>
    <row r="16" spans="1:14" ht="19.5" customHeight="1" x14ac:dyDescent="0.25">
      <c r="A16" s="23" t="s">
        <v>19</v>
      </c>
      <c r="B16" s="23" t="s">
        <v>96</v>
      </c>
      <c r="C16" s="11" t="s">
        <v>20</v>
      </c>
      <c r="D16" s="11">
        <v>850</v>
      </c>
      <c r="E16" s="15" t="s">
        <v>109</v>
      </c>
      <c r="F16" s="11" t="s">
        <v>21</v>
      </c>
      <c r="G16" s="11" t="s">
        <v>17</v>
      </c>
      <c r="H16" s="16">
        <f>H17</f>
        <v>256930.9</v>
      </c>
      <c r="I16" s="16">
        <f t="shared" ref="I16:N16" si="9">I17</f>
        <v>293092.59999999998</v>
      </c>
      <c r="J16" s="16">
        <f t="shared" si="9"/>
        <v>274235.89999999997</v>
      </c>
      <c r="K16" s="16">
        <f t="shared" si="9"/>
        <v>547400.6</v>
      </c>
      <c r="L16" s="16">
        <f t="shared" si="9"/>
        <v>677277.2</v>
      </c>
      <c r="M16" s="16">
        <f t="shared" si="9"/>
        <v>83552</v>
      </c>
      <c r="N16" s="16">
        <f t="shared" si="9"/>
        <v>2132489.2000000002</v>
      </c>
    </row>
    <row r="17" spans="1:14" ht="103.5" customHeight="1" x14ac:dyDescent="0.25">
      <c r="A17" s="23"/>
      <c r="B17" s="23"/>
      <c r="C17" s="11" t="s">
        <v>75</v>
      </c>
      <c r="D17" s="11">
        <v>850</v>
      </c>
      <c r="E17" s="15" t="s">
        <v>109</v>
      </c>
      <c r="F17" s="11" t="s">
        <v>21</v>
      </c>
      <c r="G17" s="11" t="s">
        <v>17</v>
      </c>
      <c r="H17" s="16">
        <f>H18+H19+H20</f>
        <v>256930.9</v>
      </c>
      <c r="I17" s="16">
        <f t="shared" ref="I17:M17" si="10">I18+I19+I20</f>
        <v>293092.59999999998</v>
      </c>
      <c r="J17" s="16">
        <f t="shared" si="10"/>
        <v>274235.89999999997</v>
      </c>
      <c r="K17" s="16">
        <f t="shared" si="10"/>
        <v>547400.6</v>
      </c>
      <c r="L17" s="16">
        <f t="shared" si="10"/>
        <v>677277.2</v>
      </c>
      <c r="M17" s="16">
        <f t="shared" si="10"/>
        <v>83552</v>
      </c>
      <c r="N17" s="16">
        <f t="shared" ref="N17:N20" si="11">SUM(H17:M17)</f>
        <v>2132489.2000000002</v>
      </c>
    </row>
    <row r="18" spans="1:14" ht="82.5" customHeight="1" x14ac:dyDescent="0.25">
      <c r="A18" s="23"/>
      <c r="B18" s="23"/>
      <c r="C18" s="11" t="s">
        <v>74</v>
      </c>
      <c r="D18" s="11">
        <v>850</v>
      </c>
      <c r="E18" s="15" t="s">
        <v>109</v>
      </c>
      <c r="F18" s="11" t="s">
        <v>21</v>
      </c>
      <c r="G18" s="11" t="s">
        <v>17</v>
      </c>
      <c r="H18" s="16">
        <f>H22+H23</f>
        <v>24302.400000000001</v>
      </c>
      <c r="I18" s="16">
        <f t="shared" ref="I18:M18" si="12">I22+I23</f>
        <v>41359.5</v>
      </c>
      <c r="J18" s="16">
        <f t="shared" si="12"/>
        <v>56959.6</v>
      </c>
      <c r="K18" s="17">
        <f>K22+K23</f>
        <v>58475</v>
      </c>
      <c r="L18" s="16">
        <f t="shared" si="12"/>
        <v>0</v>
      </c>
      <c r="M18" s="16">
        <f t="shared" si="12"/>
        <v>0</v>
      </c>
      <c r="N18" s="16">
        <f t="shared" si="11"/>
        <v>181096.5</v>
      </c>
    </row>
    <row r="19" spans="1:14" ht="33.75" x14ac:dyDescent="0.25">
      <c r="A19" s="23"/>
      <c r="B19" s="23"/>
      <c r="C19" s="11" t="s">
        <v>51</v>
      </c>
      <c r="D19" s="11">
        <v>850</v>
      </c>
      <c r="E19" s="15" t="s">
        <v>109</v>
      </c>
      <c r="F19" s="11" t="s">
        <v>21</v>
      </c>
      <c r="G19" s="11" t="s">
        <v>17</v>
      </c>
      <c r="H19" s="16">
        <f>H24+H25+H26+H27+H28</f>
        <v>232628.5</v>
      </c>
      <c r="I19" s="16">
        <f t="shared" ref="I19:M19" si="13">I24+I25+I26+I27+I28</f>
        <v>251733.1</v>
      </c>
      <c r="J19" s="16">
        <f t="shared" si="13"/>
        <v>217276.3</v>
      </c>
      <c r="K19" s="17">
        <f>K24+K25+K26+K27+K28</f>
        <v>488925.6</v>
      </c>
      <c r="L19" s="16">
        <f t="shared" si="13"/>
        <v>677277.2</v>
      </c>
      <c r="M19" s="16">
        <f t="shared" si="13"/>
        <v>83552</v>
      </c>
      <c r="N19" s="16">
        <f t="shared" si="11"/>
        <v>1951392.7</v>
      </c>
    </row>
    <row r="20" spans="1:14" ht="56.25" x14ac:dyDescent="0.25">
      <c r="A20" s="23"/>
      <c r="B20" s="23"/>
      <c r="C20" s="11" t="s">
        <v>18</v>
      </c>
      <c r="D20" s="11">
        <v>871</v>
      </c>
      <c r="E20" s="15" t="s">
        <v>109</v>
      </c>
      <c r="F20" s="11" t="s">
        <v>21</v>
      </c>
      <c r="G20" s="11" t="s">
        <v>17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f t="shared" si="11"/>
        <v>0</v>
      </c>
    </row>
    <row r="21" spans="1:14" ht="18.75" customHeight="1" x14ac:dyDescent="0.25">
      <c r="A21" s="23" t="s">
        <v>24</v>
      </c>
      <c r="B21" s="23" t="s">
        <v>52</v>
      </c>
      <c r="C21" s="11" t="s">
        <v>20</v>
      </c>
      <c r="D21" s="11">
        <v>850</v>
      </c>
      <c r="E21" s="15" t="s">
        <v>109</v>
      </c>
      <c r="F21" s="11" t="s">
        <v>53</v>
      </c>
      <c r="G21" s="11" t="s">
        <v>17</v>
      </c>
      <c r="H21" s="16">
        <f>H22+H23+H24+H25+H26+H27</f>
        <v>77774.600000000006</v>
      </c>
      <c r="I21" s="16">
        <f t="shared" ref="I21:M21" si="14">I22+I23+I24+I25+I26+I27</f>
        <v>147280.6</v>
      </c>
      <c r="J21" s="16">
        <f t="shared" si="14"/>
        <v>135396.90000000002</v>
      </c>
      <c r="K21" s="16">
        <f>K22+K23+K24+K25+K26+K27</f>
        <v>143482.6</v>
      </c>
      <c r="L21" s="16">
        <f>L22+L23+L24+L25+L26+L27</f>
        <v>609141</v>
      </c>
      <c r="M21" s="16">
        <f t="shared" si="14"/>
        <v>83552</v>
      </c>
      <c r="N21" s="16">
        <f>N22+N23+N24+N25+N26+N27</f>
        <v>1196627.7</v>
      </c>
    </row>
    <row r="22" spans="1:14" ht="69.75" customHeight="1" x14ac:dyDescent="0.25">
      <c r="A22" s="23"/>
      <c r="B22" s="23"/>
      <c r="C22" s="23" t="s">
        <v>81</v>
      </c>
      <c r="D22" s="11">
        <v>850</v>
      </c>
      <c r="E22" s="15" t="s">
        <v>109</v>
      </c>
      <c r="F22" s="11" t="s">
        <v>53</v>
      </c>
      <c r="G22" s="11">
        <v>500</v>
      </c>
      <c r="H22" s="16">
        <v>24302.400000000001</v>
      </c>
      <c r="I22" s="16">
        <v>41359.5</v>
      </c>
      <c r="J22" s="16">
        <v>51954.6</v>
      </c>
      <c r="K22" s="16">
        <v>52675</v>
      </c>
      <c r="L22" s="16">
        <v>0</v>
      </c>
      <c r="M22" s="16">
        <v>0</v>
      </c>
      <c r="N22" s="16">
        <f t="shared" ref="N22:N30" si="15">SUM(H22:M22)</f>
        <v>170291.5</v>
      </c>
    </row>
    <row r="23" spans="1:14" ht="22.5" x14ac:dyDescent="0.25">
      <c r="A23" s="23"/>
      <c r="B23" s="23"/>
      <c r="C23" s="23"/>
      <c r="D23" s="11">
        <v>850</v>
      </c>
      <c r="E23" s="15" t="s">
        <v>109</v>
      </c>
      <c r="F23" s="11" t="s">
        <v>53</v>
      </c>
      <c r="G23" s="11">
        <v>200</v>
      </c>
      <c r="H23" s="16">
        <v>0</v>
      </c>
      <c r="I23" s="16">
        <v>0</v>
      </c>
      <c r="J23" s="16">
        <v>5005</v>
      </c>
      <c r="K23" s="16">
        <v>5800</v>
      </c>
      <c r="L23" s="16">
        <v>0</v>
      </c>
      <c r="M23" s="16">
        <v>0</v>
      </c>
      <c r="N23" s="16">
        <f t="shared" si="15"/>
        <v>10805</v>
      </c>
    </row>
    <row r="24" spans="1:14" ht="18.75" customHeight="1" x14ac:dyDescent="0.25">
      <c r="A24" s="23"/>
      <c r="B24" s="23"/>
      <c r="C24" s="23" t="s">
        <v>54</v>
      </c>
      <c r="D24" s="11">
        <v>850</v>
      </c>
      <c r="E24" s="15" t="s">
        <v>109</v>
      </c>
      <c r="F24" s="11" t="s">
        <v>53</v>
      </c>
      <c r="G24" s="11">
        <v>600</v>
      </c>
      <c r="H24" s="16">
        <v>53472.2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f t="shared" si="15"/>
        <v>53472.2</v>
      </c>
    </row>
    <row r="25" spans="1:14" ht="19.5" customHeight="1" x14ac:dyDescent="0.25">
      <c r="A25" s="23"/>
      <c r="B25" s="23"/>
      <c r="C25" s="23"/>
      <c r="D25" s="11">
        <v>850</v>
      </c>
      <c r="E25" s="15" t="s">
        <v>109</v>
      </c>
      <c r="F25" s="11" t="s">
        <v>53</v>
      </c>
      <c r="G25" s="11">
        <v>400</v>
      </c>
      <c r="H25" s="16">
        <v>0</v>
      </c>
      <c r="I25" s="16">
        <v>5568.1</v>
      </c>
      <c r="J25" s="16">
        <v>12640.7</v>
      </c>
      <c r="K25" s="16">
        <v>41839.300000000003</v>
      </c>
      <c r="L25" s="16">
        <v>577970.19999999995</v>
      </c>
      <c r="M25" s="16">
        <v>0</v>
      </c>
      <c r="N25" s="16">
        <f t="shared" si="15"/>
        <v>638018.29999999993</v>
      </c>
    </row>
    <row r="26" spans="1:14" ht="18" customHeight="1" x14ac:dyDescent="0.25">
      <c r="A26" s="23"/>
      <c r="B26" s="23"/>
      <c r="C26" s="23"/>
      <c r="D26" s="11">
        <v>850</v>
      </c>
      <c r="E26" s="15" t="s">
        <v>109</v>
      </c>
      <c r="F26" s="11" t="s">
        <v>53</v>
      </c>
      <c r="G26" s="11">
        <v>200</v>
      </c>
      <c r="H26" s="16">
        <v>0</v>
      </c>
      <c r="I26" s="16">
        <v>100353</v>
      </c>
      <c r="J26" s="16">
        <v>65576.600000000006</v>
      </c>
      <c r="K26" s="16">
        <f>48968.3-5800</f>
        <v>43168.3</v>
      </c>
      <c r="L26" s="16">
        <v>31170.799999999999</v>
      </c>
      <c r="M26" s="16">
        <v>83552</v>
      </c>
      <c r="N26" s="16">
        <f>SUM(H26:M26)</f>
        <v>323820.7</v>
      </c>
    </row>
    <row r="27" spans="1:14" ht="22.5" x14ac:dyDescent="0.25">
      <c r="A27" s="23"/>
      <c r="B27" s="23"/>
      <c r="C27" s="23"/>
      <c r="D27" s="11">
        <v>850</v>
      </c>
      <c r="E27" s="15" t="s">
        <v>109</v>
      </c>
      <c r="F27" s="11" t="s">
        <v>55</v>
      </c>
      <c r="G27" s="11">
        <v>800</v>
      </c>
      <c r="H27" s="16">
        <v>0</v>
      </c>
      <c r="I27" s="16">
        <v>0</v>
      </c>
      <c r="J27" s="16">
        <v>220</v>
      </c>
      <c r="K27" s="16">
        <v>0</v>
      </c>
      <c r="L27" s="16">
        <v>0</v>
      </c>
      <c r="M27" s="16">
        <v>0</v>
      </c>
      <c r="N27" s="16">
        <f t="shared" si="15"/>
        <v>220</v>
      </c>
    </row>
    <row r="28" spans="1:14" ht="18" customHeight="1" x14ac:dyDescent="0.25">
      <c r="A28" s="23" t="s">
        <v>24</v>
      </c>
      <c r="B28" s="23" t="s">
        <v>28</v>
      </c>
      <c r="C28" s="11" t="s">
        <v>99</v>
      </c>
      <c r="D28" s="11">
        <v>850</v>
      </c>
      <c r="E28" s="15" t="s">
        <v>109</v>
      </c>
      <c r="F28" s="11" t="s">
        <v>56</v>
      </c>
      <c r="G28" s="18" t="s">
        <v>17</v>
      </c>
      <c r="H28" s="16">
        <f>H29+H30</f>
        <v>179156.3</v>
      </c>
      <c r="I28" s="16">
        <f t="shared" ref="I28:M28" si="16">I29+I30</f>
        <v>145812</v>
      </c>
      <c r="J28" s="16">
        <f t="shared" si="16"/>
        <v>138839</v>
      </c>
      <c r="K28" s="16">
        <f t="shared" si="16"/>
        <v>403918</v>
      </c>
      <c r="L28" s="16">
        <f t="shared" si="16"/>
        <v>68136.2</v>
      </c>
      <c r="M28" s="16">
        <f t="shared" si="16"/>
        <v>0</v>
      </c>
      <c r="N28" s="16">
        <f t="shared" si="15"/>
        <v>935861.5</v>
      </c>
    </row>
    <row r="29" spans="1:14" ht="21.75" customHeight="1" x14ac:dyDescent="0.25">
      <c r="A29" s="23"/>
      <c r="B29" s="23"/>
      <c r="C29" s="23" t="s">
        <v>60</v>
      </c>
      <c r="D29" s="11">
        <v>850</v>
      </c>
      <c r="E29" s="15" t="s">
        <v>109</v>
      </c>
      <c r="F29" s="11" t="s">
        <v>56</v>
      </c>
      <c r="G29" s="11">
        <v>600</v>
      </c>
      <c r="H29" s="16">
        <v>179156.3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f t="shared" si="15"/>
        <v>179156.3</v>
      </c>
    </row>
    <row r="30" spans="1:14" ht="22.5" x14ac:dyDescent="0.25">
      <c r="A30" s="23"/>
      <c r="B30" s="23"/>
      <c r="C30" s="23"/>
      <c r="D30" s="11">
        <v>850</v>
      </c>
      <c r="E30" s="15" t="s">
        <v>109</v>
      </c>
      <c r="F30" s="11" t="s">
        <v>56</v>
      </c>
      <c r="G30" s="11">
        <v>200</v>
      </c>
      <c r="H30" s="16">
        <v>0</v>
      </c>
      <c r="I30" s="16">
        <v>145812</v>
      </c>
      <c r="J30" s="16">
        <v>138839</v>
      </c>
      <c r="K30" s="16">
        <v>403918</v>
      </c>
      <c r="L30" s="16">
        <v>68136.2</v>
      </c>
      <c r="M30" s="16">
        <v>0</v>
      </c>
      <c r="N30" s="16">
        <f t="shared" si="15"/>
        <v>756705.2</v>
      </c>
    </row>
    <row r="31" spans="1:14" ht="25.5" customHeight="1" x14ac:dyDescent="0.25">
      <c r="A31" s="23" t="s">
        <v>31</v>
      </c>
      <c r="B31" s="23" t="s">
        <v>100</v>
      </c>
      <c r="C31" s="11" t="s">
        <v>20</v>
      </c>
      <c r="D31" s="11">
        <v>850</v>
      </c>
      <c r="E31" s="15" t="s">
        <v>109</v>
      </c>
      <c r="F31" s="11" t="s">
        <v>57</v>
      </c>
      <c r="G31" s="11" t="s">
        <v>17</v>
      </c>
      <c r="H31" s="16">
        <f>H32</f>
        <v>479218.8</v>
      </c>
      <c r="I31" s="16">
        <f t="shared" ref="I31:N31" si="17">I32</f>
        <v>84236.7</v>
      </c>
      <c r="J31" s="16">
        <f t="shared" si="17"/>
        <v>197278.4</v>
      </c>
      <c r="K31" s="16">
        <f t="shared" si="17"/>
        <v>235660.3</v>
      </c>
      <c r="L31" s="16">
        <f t="shared" si="17"/>
        <v>397150.4</v>
      </c>
      <c r="M31" s="16">
        <f t="shared" si="17"/>
        <v>0</v>
      </c>
      <c r="N31" s="16">
        <f t="shared" si="17"/>
        <v>1393544.6</v>
      </c>
    </row>
    <row r="32" spans="1:14" ht="104.25" customHeight="1" x14ac:dyDescent="0.25">
      <c r="A32" s="23"/>
      <c r="B32" s="23"/>
      <c r="C32" s="11" t="s">
        <v>101</v>
      </c>
      <c r="D32" s="11">
        <v>850</v>
      </c>
      <c r="E32" s="15" t="s">
        <v>109</v>
      </c>
      <c r="F32" s="11" t="s">
        <v>57</v>
      </c>
      <c r="G32" s="11" t="s">
        <v>17</v>
      </c>
      <c r="H32" s="16">
        <f>H33+H34+H35</f>
        <v>479218.8</v>
      </c>
      <c r="I32" s="16">
        <f t="shared" ref="I32:M32" si="18">I33+I34+I35</f>
        <v>84236.7</v>
      </c>
      <c r="J32" s="16">
        <f t="shared" si="18"/>
        <v>197278.4</v>
      </c>
      <c r="K32" s="16">
        <f t="shared" si="18"/>
        <v>235660.3</v>
      </c>
      <c r="L32" s="16">
        <f t="shared" si="18"/>
        <v>397150.4</v>
      </c>
      <c r="M32" s="16">
        <f t="shared" si="18"/>
        <v>0</v>
      </c>
      <c r="N32" s="16">
        <f t="shared" ref="N32:N37" si="19">SUM(H32:M32)</f>
        <v>1393544.6</v>
      </c>
    </row>
    <row r="33" spans="1:14" ht="57" customHeight="1" x14ac:dyDescent="0.25">
      <c r="A33" s="23"/>
      <c r="B33" s="23"/>
      <c r="C33" s="23" t="s">
        <v>102</v>
      </c>
      <c r="D33" s="11">
        <v>850</v>
      </c>
      <c r="E33" s="15" t="s">
        <v>109</v>
      </c>
      <c r="F33" s="11" t="s">
        <v>57</v>
      </c>
      <c r="G33" s="11" t="s">
        <v>17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f t="shared" si="19"/>
        <v>0</v>
      </c>
    </row>
    <row r="34" spans="1:14" ht="22.5" x14ac:dyDescent="0.25">
      <c r="A34" s="23"/>
      <c r="B34" s="23"/>
      <c r="C34" s="23"/>
      <c r="D34" s="11">
        <v>850</v>
      </c>
      <c r="E34" s="15" t="s">
        <v>109</v>
      </c>
      <c r="F34" s="11" t="s">
        <v>58</v>
      </c>
      <c r="G34" s="11" t="s">
        <v>17</v>
      </c>
      <c r="H34" s="16">
        <f>H39</f>
        <v>0</v>
      </c>
      <c r="I34" s="16">
        <f t="shared" ref="I34:M34" si="20">I39</f>
        <v>0</v>
      </c>
      <c r="J34" s="16">
        <f t="shared" si="20"/>
        <v>6194.8</v>
      </c>
      <c r="K34" s="16">
        <f t="shared" si="20"/>
        <v>0</v>
      </c>
      <c r="L34" s="16">
        <f t="shared" si="20"/>
        <v>0</v>
      </c>
      <c r="M34" s="16">
        <f t="shared" si="20"/>
        <v>0</v>
      </c>
      <c r="N34" s="16">
        <f t="shared" si="19"/>
        <v>6194.8</v>
      </c>
    </row>
    <row r="35" spans="1:14" ht="33.75" x14ac:dyDescent="0.25">
      <c r="A35" s="23"/>
      <c r="B35" s="23"/>
      <c r="C35" s="11" t="s">
        <v>51</v>
      </c>
      <c r="D35" s="11">
        <v>850</v>
      </c>
      <c r="E35" s="15" t="s">
        <v>109</v>
      </c>
      <c r="F35" s="11" t="s">
        <v>57</v>
      </c>
      <c r="G35" s="11" t="s">
        <v>17</v>
      </c>
      <c r="H35" s="16">
        <f>H37+H38</f>
        <v>479218.8</v>
      </c>
      <c r="I35" s="16">
        <f t="shared" ref="I35:M35" si="21">I37+I38</f>
        <v>84236.7</v>
      </c>
      <c r="J35" s="16">
        <f t="shared" si="21"/>
        <v>191083.6</v>
      </c>
      <c r="K35" s="16">
        <f>K37+K38</f>
        <v>235660.3</v>
      </c>
      <c r="L35" s="16">
        <f t="shared" si="21"/>
        <v>397150.4</v>
      </c>
      <c r="M35" s="16">
        <f t="shared" si="21"/>
        <v>0</v>
      </c>
      <c r="N35" s="16">
        <f t="shared" si="19"/>
        <v>1387349.7999999998</v>
      </c>
    </row>
    <row r="36" spans="1:14" ht="23.25" customHeight="1" x14ac:dyDescent="0.25">
      <c r="A36" s="23" t="s">
        <v>24</v>
      </c>
      <c r="B36" s="23" t="s">
        <v>35</v>
      </c>
      <c r="C36" s="11" t="s">
        <v>20</v>
      </c>
      <c r="D36" s="11">
        <v>850</v>
      </c>
      <c r="E36" s="15" t="s">
        <v>109</v>
      </c>
      <c r="F36" s="11" t="s">
        <v>59</v>
      </c>
      <c r="G36" s="11" t="s">
        <v>17</v>
      </c>
      <c r="H36" s="16">
        <f>SUM(H37:H39)</f>
        <v>479218.8</v>
      </c>
      <c r="I36" s="16">
        <f t="shared" ref="I36:N36" si="22">SUM(I37:I39)</f>
        <v>84236.7</v>
      </c>
      <c r="J36" s="16">
        <f t="shared" si="22"/>
        <v>197278.4</v>
      </c>
      <c r="K36" s="16">
        <f t="shared" si="22"/>
        <v>235660.3</v>
      </c>
      <c r="L36" s="16">
        <f t="shared" si="22"/>
        <v>397150.4</v>
      </c>
      <c r="M36" s="16">
        <f t="shared" si="22"/>
        <v>0</v>
      </c>
      <c r="N36" s="16">
        <f t="shared" si="22"/>
        <v>1393544.6</v>
      </c>
    </row>
    <row r="37" spans="1:14" ht="24" customHeight="1" x14ac:dyDescent="0.25">
      <c r="A37" s="23"/>
      <c r="B37" s="23"/>
      <c r="C37" s="23" t="s">
        <v>60</v>
      </c>
      <c r="D37" s="11">
        <v>850</v>
      </c>
      <c r="E37" s="15" t="s">
        <v>109</v>
      </c>
      <c r="F37" s="11" t="s">
        <v>59</v>
      </c>
      <c r="G37" s="11">
        <v>600</v>
      </c>
      <c r="H37" s="16">
        <v>479218.8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f t="shared" si="19"/>
        <v>479218.8</v>
      </c>
    </row>
    <row r="38" spans="1:14" ht="22.5" x14ac:dyDescent="0.25">
      <c r="A38" s="23"/>
      <c r="B38" s="23"/>
      <c r="C38" s="23"/>
      <c r="D38" s="11">
        <v>850</v>
      </c>
      <c r="E38" s="15" t="s">
        <v>109</v>
      </c>
      <c r="F38" s="11" t="s">
        <v>59</v>
      </c>
      <c r="G38" s="11">
        <v>200</v>
      </c>
      <c r="H38" s="16">
        <v>0</v>
      </c>
      <c r="I38" s="16">
        <v>84236.7</v>
      </c>
      <c r="J38" s="16">
        <v>191083.6</v>
      </c>
      <c r="K38" s="16">
        <v>235660.3</v>
      </c>
      <c r="L38" s="16">
        <v>397150.4</v>
      </c>
      <c r="M38" s="16">
        <v>0</v>
      </c>
      <c r="N38" s="16">
        <f>SUM(H38:M38)</f>
        <v>908131</v>
      </c>
    </row>
    <row r="39" spans="1:14" ht="22.5" x14ac:dyDescent="0.25">
      <c r="A39" s="23"/>
      <c r="B39" s="23"/>
      <c r="C39" s="23"/>
      <c r="D39" s="11">
        <v>850</v>
      </c>
      <c r="E39" s="15" t="s">
        <v>109</v>
      </c>
      <c r="F39" s="11" t="s">
        <v>61</v>
      </c>
      <c r="G39" s="11">
        <v>500</v>
      </c>
      <c r="H39" s="16">
        <v>0</v>
      </c>
      <c r="I39" s="16">
        <v>0</v>
      </c>
      <c r="J39" s="16">
        <v>6194.8</v>
      </c>
      <c r="K39" s="16"/>
      <c r="L39" s="16"/>
      <c r="M39" s="16">
        <v>0</v>
      </c>
      <c r="N39" s="16">
        <f>SUM(H39:M39)</f>
        <v>6194.8</v>
      </c>
    </row>
    <row r="40" spans="1:14" ht="21" x14ac:dyDescent="0.25">
      <c r="A40" s="24" t="s">
        <v>113</v>
      </c>
      <c r="B40" s="24" t="s">
        <v>112</v>
      </c>
      <c r="C40" s="12" t="s">
        <v>39</v>
      </c>
      <c r="D40" s="12">
        <v>850</v>
      </c>
      <c r="E40" s="13" t="s">
        <v>110</v>
      </c>
      <c r="F40" s="12" t="s">
        <v>62</v>
      </c>
      <c r="G40" s="12" t="s">
        <v>17</v>
      </c>
      <c r="H40" s="14">
        <f>H41</f>
        <v>35048.1</v>
      </c>
      <c r="I40" s="14">
        <f t="shared" ref="I40:M40" si="23">I41</f>
        <v>5043.8</v>
      </c>
      <c r="J40" s="14">
        <f t="shared" si="23"/>
        <v>0</v>
      </c>
      <c r="K40" s="14">
        <f t="shared" si="23"/>
        <v>0</v>
      </c>
      <c r="L40" s="14">
        <f t="shared" si="23"/>
        <v>0</v>
      </c>
      <c r="M40" s="14">
        <f t="shared" si="23"/>
        <v>0</v>
      </c>
      <c r="N40" s="14" t="s">
        <v>50</v>
      </c>
    </row>
    <row r="41" spans="1:14" ht="93" customHeight="1" x14ac:dyDescent="0.25">
      <c r="A41" s="24"/>
      <c r="B41" s="24"/>
      <c r="C41" s="11" t="s">
        <v>63</v>
      </c>
      <c r="D41" s="11">
        <v>850</v>
      </c>
      <c r="E41" s="15" t="s">
        <v>110</v>
      </c>
      <c r="F41" s="11" t="s">
        <v>62</v>
      </c>
      <c r="G41" s="11" t="s">
        <v>17</v>
      </c>
      <c r="H41" s="16">
        <f>H42</f>
        <v>35048.1</v>
      </c>
      <c r="I41" s="16">
        <f t="shared" ref="I41:M41" si="24">I42</f>
        <v>5043.8</v>
      </c>
      <c r="J41" s="16">
        <f t="shared" si="24"/>
        <v>0</v>
      </c>
      <c r="K41" s="16">
        <f t="shared" si="24"/>
        <v>0</v>
      </c>
      <c r="L41" s="16">
        <f t="shared" si="24"/>
        <v>0</v>
      </c>
      <c r="M41" s="16">
        <f t="shared" si="24"/>
        <v>0</v>
      </c>
      <c r="N41" s="16">
        <f t="shared" ref="N41:N42" si="25">SUM(H41:M41)</f>
        <v>40091.9</v>
      </c>
    </row>
    <row r="42" spans="1:14" ht="76.5" customHeight="1" x14ac:dyDescent="0.25">
      <c r="A42" s="24"/>
      <c r="B42" s="24"/>
      <c r="C42" s="11" t="s">
        <v>86</v>
      </c>
      <c r="D42" s="11">
        <v>850</v>
      </c>
      <c r="E42" s="15" t="s">
        <v>110</v>
      </c>
      <c r="F42" s="11" t="s">
        <v>62</v>
      </c>
      <c r="G42" s="11" t="s">
        <v>17</v>
      </c>
      <c r="H42" s="16">
        <f>H43+H45+H47</f>
        <v>35048.1</v>
      </c>
      <c r="I42" s="16">
        <f t="shared" ref="I42:M42" si="26">I43+I45+I47</f>
        <v>5043.8</v>
      </c>
      <c r="J42" s="16">
        <f t="shared" si="26"/>
        <v>0</v>
      </c>
      <c r="K42" s="16">
        <f t="shared" si="26"/>
        <v>0</v>
      </c>
      <c r="L42" s="16">
        <f t="shared" si="26"/>
        <v>0</v>
      </c>
      <c r="M42" s="16">
        <f t="shared" si="26"/>
        <v>0</v>
      </c>
      <c r="N42" s="16">
        <f t="shared" si="25"/>
        <v>40091.9</v>
      </c>
    </row>
    <row r="43" spans="1:14" ht="22.5" customHeight="1" x14ac:dyDescent="0.25">
      <c r="A43" s="23" t="s">
        <v>24</v>
      </c>
      <c r="B43" s="23" t="s">
        <v>84</v>
      </c>
      <c r="C43" s="11" t="s">
        <v>20</v>
      </c>
      <c r="D43" s="11">
        <v>850</v>
      </c>
      <c r="E43" s="15" t="s">
        <v>110</v>
      </c>
      <c r="F43" s="11" t="s">
        <v>64</v>
      </c>
      <c r="G43" s="11" t="s">
        <v>17</v>
      </c>
      <c r="H43" s="16">
        <f>H44</f>
        <v>29855</v>
      </c>
      <c r="I43" s="16">
        <f t="shared" ref="I43:N43" si="27">I44</f>
        <v>0</v>
      </c>
      <c r="J43" s="16">
        <f t="shared" si="27"/>
        <v>0</v>
      </c>
      <c r="K43" s="16">
        <f t="shared" si="27"/>
        <v>0</v>
      </c>
      <c r="L43" s="16">
        <f t="shared" si="27"/>
        <v>0</v>
      </c>
      <c r="M43" s="16">
        <f t="shared" si="27"/>
        <v>0</v>
      </c>
      <c r="N43" s="16">
        <f t="shared" si="27"/>
        <v>29855</v>
      </c>
    </row>
    <row r="44" spans="1:14" ht="93.75" customHeight="1" x14ac:dyDescent="0.25">
      <c r="A44" s="23"/>
      <c r="B44" s="23"/>
      <c r="C44" s="11" t="s">
        <v>103</v>
      </c>
      <c r="D44" s="11">
        <v>850</v>
      </c>
      <c r="E44" s="15" t="s">
        <v>110</v>
      </c>
      <c r="F44" s="11" t="s">
        <v>64</v>
      </c>
      <c r="G44" s="11">
        <v>400</v>
      </c>
      <c r="H44" s="16">
        <v>29855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f>SUM(H44:M44)</f>
        <v>29855</v>
      </c>
    </row>
    <row r="45" spans="1:14" ht="23.25" customHeight="1" x14ac:dyDescent="0.25">
      <c r="A45" s="23" t="s">
        <v>24</v>
      </c>
      <c r="B45" s="23" t="s">
        <v>44</v>
      </c>
      <c r="C45" s="11" t="s">
        <v>20</v>
      </c>
      <c r="D45" s="11">
        <v>850</v>
      </c>
      <c r="E45" s="15" t="s">
        <v>110</v>
      </c>
      <c r="F45" s="11" t="s">
        <v>65</v>
      </c>
      <c r="G45" s="11" t="s">
        <v>17</v>
      </c>
      <c r="H45" s="16">
        <f>H46</f>
        <v>5193.1000000000004</v>
      </c>
      <c r="I45" s="16">
        <f t="shared" ref="I45:N45" si="28">I46</f>
        <v>5043.8</v>
      </c>
      <c r="J45" s="16">
        <f t="shared" si="28"/>
        <v>0</v>
      </c>
      <c r="K45" s="16">
        <f t="shared" si="28"/>
        <v>0</v>
      </c>
      <c r="L45" s="16">
        <f t="shared" si="28"/>
        <v>0</v>
      </c>
      <c r="M45" s="16">
        <f t="shared" si="28"/>
        <v>0</v>
      </c>
      <c r="N45" s="16">
        <f t="shared" si="28"/>
        <v>10236.900000000001</v>
      </c>
    </row>
    <row r="46" spans="1:14" ht="101.25" x14ac:dyDescent="0.25">
      <c r="A46" s="23"/>
      <c r="B46" s="23"/>
      <c r="C46" s="11" t="s">
        <v>104</v>
      </c>
      <c r="D46" s="11">
        <v>850</v>
      </c>
      <c r="E46" s="15" t="s">
        <v>110</v>
      </c>
      <c r="F46" s="11" t="s">
        <v>65</v>
      </c>
      <c r="G46" s="11">
        <v>200</v>
      </c>
      <c r="H46" s="16">
        <v>5193.1000000000004</v>
      </c>
      <c r="I46" s="16">
        <v>5043.8</v>
      </c>
      <c r="J46" s="16">
        <v>0</v>
      </c>
      <c r="K46" s="16">
        <v>0</v>
      </c>
      <c r="L46" s="16">
        <v>0</v>
      </c>
      <c r="M46" s="16">
        <v>0</v>
      </c>
      <c r="N46" s="16">
        <f>SUM(H46:M46)</f>
        <v>10236.900000000001</v>
      </c>
    </row>
    <row r="47" spans="1:14" ht="21.75" customHeight="1" x14ac:dyDescent="0.25">
      <c r="A47" s="23" t="s">
        <v>24</v>
      </c>
      <c r="B47" s="23" t="s">
        <v>105</v>
      </c>
      <c r="C47" s="11" t="s">
        <v>20</v>
      </c>
      <c r="D47" s="11">
        <v>850</v>
      </c>
      <c r="E47" s="15" t="s">
        <v>110</v>
      </c>
      <c r="F47" s="11" t="s">
        <v>66</v>
      </c>
      <c r="G47" s="11" t="s">
        <v>17</v>
      </c>
      <c r="H47" s="16">
        <f>H48</f>
        <v>0</v>
      </c>
      <c r="I47" s="16">
        <f t="shared" ref="I47:N47" si="29">I48</f>
        <v>0</v>
      </c>
      <c r="J47" s="16">
        <f t="shared" si="29"/>
        <v>0</v>
      </c>
      <c r="K47" s="16">
        <f t="shared" si="29"/>
        <v>0</v>
      </c>
      <c r="L47" s="16">
        <f t="shared" si="29"/>
        <v>0</v>
      </c>
      <c r="M47" s="16">
        <f t="shared" si="29"/>
        <v>0</v>
      </c>
      <c r="N47" s="16">
        <f t="shared" si="29"/>
        <v>0</v>
      </c>
    </row>
    <row r="48" spans="1:14" ht="93.75" customHeight="1" x14ac:dyDescent="0.25">
      <c r="A48" s="23"/>
      <c r="B48" s="23"/>
      <c r="C48" s="11" t="s">
        <v>103</v>
      </c>
      <c r="D48" s="11">
        <v>850</v>
      </c>
      <c r="E48" s="15" t="s">
        <v>110</v>
      </c>
      <c r="F48" s="11" t="s">
        <v>66</v>
      </c>
      <c r="G48" s="11">
        <v>800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f>SUM(H48:M48)</f>
        <v>0</v>
      </c>
    </row>
    <row r="49" spans="1:5" x14ac:dyDescent="0.25">
      <c r="A49" s="19"/>
      <c r="E49" s="20"/>
    </row>
  </sheetData>
  <mergeCells count="39">
    <mergeCell ref="B16:B20"/>
    <mergeCell ref="A16:A20"/>
    <mergeCell ref="C33:C34"/>
    <mergeCell ref="B31:B35"/>
    <mergeCell ref="B36:B39"/>
    <mergeCell ref="A36:A39"/>
    <mergeCell ref="A31:A35"/>
    <mergeCell ref="A21:A27"/>
    <mergeCell ref="B21:B27"/>
    <mergeCell ref="C22:C23"/>
    <mergeCell ref="A28:A30"/>
    <mergeCell ref="B28:B30"/>
    <mergeCell ref="C24:C27"/>
    <mergeCell ref="C29:C30"/>
    <mergeCell ref="A1:N1"/>
    <mergeCell ref="N4:N6"/>
    <mergeCell ref="C10:C11"/>
    <mergeCell ref="C12:C13"/>
    <mergeCell ref="B8:B15"/>
    <mergeCell ref="A8:A15"/>
    <mergeCell ref="F10:F11"/>
    <mergeCell ref="G10:G11"/>
    <mergeCell ref="D12:D13"/>
    <mergeCell ref="F12:F13"/>
    <mergeCell ref="G12:G13"/>
    <mergeCell ref="C4:C6"/>
    <mergeCell ref="D4:G5"/>
    <mergeCell ref="H4:M5"/>
    <mergeCell ref="A4:A6"/>
    <mergeCell ref="B4:B6"/>
    <mergeCell ref="A47:A48"/>
    <mergeCell ref="A43:A44"/>
    <mergeCell ref="A45:A46"/>
    <mergeCell ref="C37:C39"/>
    <mergeCell ref="A40:A42"/>
    <mergeCell ref="B40:B42"/>
    <mergeCell ref="B47:B48"/>
    <mergeCell ref="B45:B46"/>
    <mergeCell ref="B43:B44"/>
  </mergeCells>
  <pageMargins left="0.31496062992125984" right="0.31496062992125984" top="0.74803149606299213" bottom="0.35433070866141736" header="0.31496062992125984" footer="0.31496062992125984"/>
  <pageSetup paperSize="9" scale="96" firstPageNumber="26" fitToHeight="0" orientation="landscape" useFirstPageNumber="1" verticalDpi="0" r:id="rId1"/>
  <headerFooter>
    <oddHeader>&amp;C&amp;P</oddHeader>
  </headerFooter>
  <rowBreaks count="3" manualBreakCount="3">
    <brk id="15" max="16383" man="1"/>
    <brk id="27" max="13" man="1"/>
    <brk id="4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2015-2020</vt:lpstr>
      <vt:lpstr>2021-2026 (июль)</vt:lpstr>
      <vt:lpstr>'2015-2020'!Заголовки_для_печати</vt:lpstr>
      <vt:lpstr>'2021-2026 (июль)'!Заголовки_для_печати</vt:lpstr>
      <vt:lpstr>'2015-2020'!Область_печати</vt:lpstr>
      <vt:lpstr>'2021-2026 (июль)'!Область_печати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2024-08-13T05:46:51Z</dcterms:modified>
</cp:coreProperties>
</file>