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4"/>
  </bookViews>
  <sheets>
    <sheet name="2021-2026 (2)" sheetId="4" r:id="rId1"/>
    <sheet name="2015-2020" sheetId="1" r:id="rId2"/>
    <sheet name="2021-2026- июль" sheetId="2" r:id="rId3"/>
    <sheet name="2015-2020 (октябрь)" sheetId="5" r:id="rId4"/>
    <sheet name="2021-2026- (октябрь)" sheetId="6" r:id="rId5"/>
  </sheets>
  <definedNames>
    <definedName name="_xlnm.Print_Titles" localSheetId="1">'2015-2020'!$21:$21</definedName>
    <definedName name="_xlnm.Print_Titles" localSheetId="3">'2015-2020 (октябрь)'!$21:$21</definedName>
    <definedName name="_xlnm.Print_Titles" localSheetId="4">'2021-2026- (октябрь)'!$10:$10</definedName>
    <definedName name="_xlnm.Print_Titles" localSheetId="2">'2021-2026- июль'!$10:$10</definedName>
    <definedName name="_xlnm.Print_Area" localSheetId="1">'2015-2020'!$A$1:$L$81</definedName>
    <definedName name="_xlnm.Print_Area" localSheetId="3">'2015-2020 (октябрь)'!$A$1:$L$81</definedName>
    <definedName name="_xlnm.Print_Area" localSheetId="4">'2021-2026- (октябрь)'!$A$1:$J$61</definedName>
    <definedName name="_xlnm.Print_Area" localSheetId="2">'2021-2026- июль'!$A$1:$J$61</definedName>
  </definedNames>
  <calcPr calcId="152511"/>
</workbook>
</file>

<file path=xl/calcChain.xml><?xml version="1.0" encoding="utf-8"?>
<calcChain xmlns="http://schemas.openxmlformats.org/spreadsheetml/2006/main">
  <c r="E27" i="5" l="1"/>
  <c r="E36" i="5"/>
  <c r="E35" i="5"/>
  <c r="E33" i="5"/>
  <c r="E34" i="5"/>
  <c r="E37" i="5"/>
  <c r="E39" i="5"/>
  <c r="E49" i="5"/>
  <c r="E50" i="5"/>
  <c r="E45" i="5" s="1"/>
  <c r="E51" i="5"/>
  <c r="G13" i="6"/>
  <c r="H24" i="6"/>
  <c r="H34" i="6"/>
  <c r="H33" i="6"/>
  <c r="G39" i="6"/>
  <c r="H39" i="6"/>
  <c r="J61" i="6" l="1"/>
  <c r="J60" i="6"/>
  <c r="J58" i="6"/>
  <c r="J57" i="6"/>
  <c r="J56" i="6" s="1"/>
  <c r="I56" i="6"/>
  <c r="H56" i="6"/>
  <c r="G56" i="6"/>
  <c r="F56" i="6"/>
  <c r="E56" i="6"/>
  <c r="D56" i="6"/>
  <c r="J55" i="6"/>
  <c r="J54" i="6"/>
  <c r="J53" i="6"/>
  <c r="J52" i="6"/>
  <c r="J51" i="6"/>
  <c r="I51" i="6"/>
  <c r="H51" i="6"/>
  <c r="G51" i="6"/>
  <c r="F51" i="6"/>
  <c r="E51" i="6"/>
  <c r="D51" i="6"/>
  <c r="J50" i="6"/>
  <c r="J49" i="6"/>
  <c r="J46" i="6" s="1"/>
  <c r="J48" i="6"/>
  <c r="J47" i="6"/>
  <c r="I46" i="6"/>
  <c r="H46" i="6"/>
  <c r="G46" i="6"/>
  <c r="F46" i="6"/>
  <c r="E46" i="6"/>
  <c r="D46" i="6"/>
  <c r="I45" i="6"/>
  <c r="H45" i="6"/>
  <c r="G45" i="6"/>
  <c r="F45" i="6"/>
  <c r="E45" i="6"/>
  <c r="D45" i="6"/>
  <c r="J45" i="6" s="1"/>
  <c r="I44" i="6"/>
  <c r="H44" i="6"/>
  <c r="G44" i="6"/>
  <c r="F44" i="6"/>
  <c r="E44" i="6"/>
  <c r="D44" i="6"/>
  <c r="J44" i="6" s="1"/>
  <c r="I43" i="6"/>
  <c r="H43" i="6"/>
  <c r="G43" i="6"/>
  <c r="G41" i="6" s="1"/>
  <c r="F43" i="6"/>
  <c r="J43" i="6" s="1"/>
  <c r="E43" i="6"/>
  <c r="D43" i="6"/>
  <c r="I42" i="6"/>
  <c r="I41" i="6" s="1"/>
  <c r="H42" i="6"/>
  <c r="G42" i="6"/>
  <c r="F42" i="6"/>
  <c r="F41" i="6" s="1"/>
  <c r="E42" i="6"/>
  <c r="J42" i="6" s="1"/>
  <c r="D42" i="6"/>
  <c r="H41" i="6"/>
  <c r="D41" i="6"/>
  <c r="J40" i="6"/>
  <c r="G36" i="6"/>
  <c r="G38" i="6"/>
  <c r="J37" i="6"/>
  <c r="I36" i="6"/>
  <c r="F36" i="6"/>
  <c r="E36" i="6"/>
  <c r="D36" i="6"/>
  <c r="I35" i="6"/>
  <c r="H35" i="6"/>
  <c r="G35" i="6"/>
  <c r="G15" i="6" s="1"/>
  <c r="F35" i="6"/>
  <c r="J35" i="6" s="1"/>
  <c r="E35" i="6"/>
  <c r="D35" i="6"/>
  <c r="I34" i="6"/>
  <c r="F34" i="6"/>
  <c r="F14" i="6" s="1"/>
  <c r="E34" i="6"/>
  <c r="D34" i="6"/>
  <c r="I33" i="6"/>
  <c r="H36" i="6"/>
  <c r="F33" i="6"/>
  <c r="E33" i="6"/>
  <c r="E13" i="6" s="1"/>
  <c r="D33" i="6"/>
  <c r="I32" i="6"/>
  <c r="I31" i="6" s="1"/>
  <c r="H32" i="6"/>
  <c r="H12" i="6" s="1"/>
  <c r="G32" i="6"/>
  <c r="F32" i="6"/>
  <c r="E32" i="6"/>
  <c r="E31" i="6" s="1"/>
  <c r="D32" i="6"/>
  <c r="J32" i="6" s="1"/>
  <c r="F31" i="6"/>
  <c r="J30" i="6"/>
  <c r="J29" i="6"/>
  <c r="J26" i="6" s="1"/>
  <c r="J28" i="6"/>
  <c r="J27" i="6"/>
  <c r="I26" i="6"/>
  <c r="H26" i="6"/>
  <c r="G26" i="6"/>
  <c r="F26" i="6"/>
  <c r="E26" i="6"/>
  <c r="D26" i="6"/>
  <c r="J25" i="6"/>
  <c r="J24" i="6"/>
  <c r="J23" i="6"/>
  <c r="J22" i="6"/>
  <c r="I21" i="6"/>
  <c r="G21" i="6"/>
  <c r="F21" i="6"/>
  <c r="E21" i="6"/>
  <c r="D21" i="6"/>
  <c r="I20" i="6"/>
  <c r="I15" i="6" s="1"/>
  <c r="H20" i="6"/>
  <c r="G20" i="6"/>
  <c r="F20" i="6"/>
  <c r="F15" i="6" s="1"/>
  <c r="E20" i="6"/>
  <c r="E15" i="6" s="1"/>
  <c r="D20" i="6"/>
  <c r="I19" i="6"/>
  <c r="I14" i="6" s="1"/>
  <c r="H19" i="6"/>
  <c r="H14" i="6" s="1"/>
  <c r="G19" i="6"/>
  <c r="F19" i="6"/>
  <c r="E19" i="6"/>
  <c r="E14" i="6" s="1"/>
  <c r="D19" i="6"/>
  <c r="D14" i="6" s="1"/>
  <c r="I18" i="6"/>
  <c r="I16" i="6" s="1"/>
  <c r="H18" i="6"/>
  <c r="H16" i="6" s="1"/>
  <c r="G18" i="6"/>
  <c r="F18" i="6"/>
  <c r="E18" i="6"/>
  <c r="D18" i="6"/>
  <c r="J17" i="6"/>
  <c r="I17" i="6"/>
  <c r="H17" i="6"/>
  <c r="G17" i="6"/>
  <c r="G16" i="6" s="1"/>
  <c r="F17" i="6"/>
  <c r="F12" i="6" s="1"/>
  <c r="F11" i="6" s="1"/>
  <c r="E17" i="6"/>
  <c r="D17" i="6"/>
  <c r="E16" i="6"/>
  <c r="H15" i="6"/>
  <c r="D15" i="6"/>
  <c r="J15" i="6" s="1"/>
  <c r="F13" i="6"/>
  <c r="I12" i="6"/>
  <c r="E12" i="6"/>
  <c r="L81" i="5"/>
  <c r="E81" i="5"/>
  <c r="L80" i="5"/>
  <c r="E80" i="5"/>
  <c r="L79" i="5"/>
  <c r="E79" i="5"/>
  <c r="L78" i="5"/>
  <c r="E78" i="5"/>
  <c r="L77" i="5"/>
  <c r="K77" i="5"/>
  <c r="J77" i="5"/>
  <c r="I77" i="5"/>
  <c r="H77" i="5"/>
  <c r="G77" i="5"/>
  <c r="F77" i="5"/>
  <c r="E77" i="5"/>
  <c r="L76" i="5"/>
  <c r="E76" i="5"/>
  <c r="L75" i="5"/>
  <c r="E75" i="5"/>
  <c r="L74" i="5"/>
  <c r="E74" i="5"/>
  <c r="E72" i="5" s="1"/>
  <c r="L73" i="5"/>
  <c r="E73" i="5"/>
  <c r="L72" i="5"/>
  <c r="K72" i="5"/>
  <c r="J72" i="5"/>
  <c r="I72" i="5"/>
  <c r="H72" i="5"/>
  <c r="G72" i="5"/>
  <c r="F72" i="5"/>
  <c r="L71" i="5"/>
  <c r="E71" i="5"/>
  <c r="L70" i="5"/>
  <c r="E70" i="5"/>
  <c r="L69" i="5"/>
  <c r="E69" i="5"/>
  <c r="E67" i="5" s="1"/>
  <c r="L68" i="5"/>
  <c r="E68" i="5"/>
  <c r="L67" i="5"/>
  <c r="K67" i="5"/>
  <c r="J67" i="5"/>
  <c r="I67" i="5"/>
  <c r="H67" i="5"/>
  <c r="G67" i="5"/>
  <c r="F67" i="5"/>
  <c r="L66" i="5"/>
  <c r="E66" i="5"/>
  <c r="L65" i="5"/>
  <c r="E65" i="5"/>
  <c r="L64" i="5"/>
  <c r="E64" i="5"/>
  <c r="E62" i="5" s="1"/>
  <c r="L63" i="5"/>
  <c r="E63" i="5"/>
  <c r="L62" i="5"/>
  <c r="K62" i="5"/>
  <c r="J62" i="5"/>
  <c r="I62" i="5"/>
  <c r="H62" i="5"/>
  <c r="G62" i="5"/>
  <c r="F62" i="5"/>
  <c r="L61" i="5"/>
  <c r="E61" i="5"/>
  <c r="E56" i="5" s="1"/>
  <c r="L60" i="5"/>
  <c r="E60" i="5"/>
  <c r="L59" i="5"/>
  <c r="E59" i="5"/>
  <c r="E57" i="5" s="1"/>
  <c r="L58" i="5"/>
  <c r="E58" i="5"/>
  <c r="L57" i="5"/>
  <c r="K57" i="5"/>
  <c r="J57" i="5"/>
  <c r="I57" i="5"/>
  <c r="H57" i="5"/>
  <c r="G57" i="5"/>
  <c r="F57" i="5"/>
  <c r="K56" i="5"/>
  <c r="J56" i="5"/>
  <c r="I56" i="5"/>
  <c r="H56" i="5"/>
  <c r="G56" i="5"/>
  <c r="L56" i="5" s="1"/>
  <c r="F56" i="5"/>
  <c r="K55" i="5"/>
  <c r="J55" i="5"/>
  <c r="I55" i="5"/>
  <c r="H55" i="5"/>
  <c r="G55" i="5"/>
  <c r="L55" i="5" s="1"/>
  <c r="F55" i="5"/>
  <c r="E55" i="5"/>
  <c r="K54" i="5"/>
  <c r="J54" i="5"/>
  <c r="I54" i="5"/>
  <c r="H54" i="5"/>
  <c r="G54" i="5"/>
  <c r="L54" i="5" s="1"/>
  <c r="F54" i="5"/>
  <c r="K53" i="5"/>
  <c r="J53" i="5"/>
  <c r="I53" i="5"/>
  <c r="H53" i="5"/>
  <c r="G53" i="5"/>
  <c r="L53" i="5" s="1"/>
  <c r="L52" i="5" s="1"/>
  <c r="F53" i="5"/>
  <c r="E53" i="5"/>
  <c r="K52" i="5"/>
  <c r="J52" i="5"/>
  <c r="I52" i="5"/>
  <c r="H52" i="5"/>
  <c r="G52" i="5"/>
  <c r="F52" i="5"/>
  <c r="L51" i="5"/>
  <c r="E46" i="5"/>
  <c r="L50" i="5"/>
  <c r="L49" i="5"/>
  <c r="E47" i="5"/>
  <c r="L48" i="5"/>
  <c r="E48" i="5"/>
  <c r="L47" i="5"/>
  <c r="K47" i="5"/>
  <c r="J47" i="5"/>
  <c r="I47" i="5"/>
  <c r="H47" i="5"/>
  <c r="G47" i="5"/>
  <c r="F47" i="5"/>
  <c r="K46" i="5"/>
  <c r="K26" i="5" s="1"/>
  <c r="J46" i="5"/>
  <c r="I46" i="5"/>
  <c r="I26" i="5" s="1"/>
  <c r="H46" i="5"/>
  <c r="H26" i="5" s="1"/>
  <c r="G46" i="5"/>
  <c r="L46" i="5" s="1"/>
  <c r="F46" i="5"/>
  <c r="K45" i="5"/>
  <c r="K25" i="5" s="1"/>
  <c r="J45" i="5"/>
  <c r="I45" i="5"/>
  <c r="I25" i="5" s="1"/>
  <c r="H45" i="5"/>
  <c r="H25" i="5" s="1"/>
  <c r="G45" i="5"/>
  <c r="L45" i="5" s="1"/>
  <c r="F45" i="5"/>
  <c r="K44" i="5"/>
  <c r="K24" i="5" s="1"/>
  <c r="J44" i="5"/>
  <c r="I44" i="5"/>
  <c r="I24" i="5" s="1"/>
  <c r="H44" i="5"/>
  <c r="H24" i="5" s="1"/>
  <c r="G44" i="5"/>
  <c r="L44" i="5" s="1"/>
  <c r="F44" i="5"/>
  <c r="K43" i="5"/>
  <c r="K23" i="5" s="1"/>
  <c r="J43" i="5"/>
  <c r="I43" i="5"/>
  <c r="I23" i="5" s="1"/>
  <c r="H43" i="5"/>
  <c r="H23" i="5" s="1"/>
  <c r="G43" i="5"/>
  <c r="L43" i="5" s="1"/>
  <c r="F43" i="5"/>
  <c r="E43" i="5"/>
  <c r="K42" i="5"/>
  <c r="J42" i="5"/>
  <c r="I42" i="5"/>
  <c r="H42" i="5"/>
  <c r="G42" i="5"/>
  <c r="F42" i="5"/>
  <c r="L41" i="5"/>
  <c r="E41" i="5"/>
  <c r="L40" i="5"/>
  <c r="E40" i="5"/>
  <c r="L39" i="5"/>
  <c r="L38" i="5"/>
  <c r="E38" i="5"/>
  <c r="L37" i="5"/>
  <c r="K37" i="5"/>
  <c r="J37" i="5"/>
  <c r="I37" i="5"/>
  <c r="H37" i="5"/>
  <c r="G37" i="5"/>
  <c r="F37" i="5"/>
  <c r="L36" i="5"/>
  <c r="E31" i="5"/>
  <c r="E26" i="5" s="1"/>
  <c r="L35" i="5"/>
  <c r="E30" i="5" s="1"/>
  <c r="E25" i="5" s="1"/>
  <c r="L34" i="5"/>
  <c r="E29" i="5"/>
  <c r="L33" i="5"/>
  <c r="K32" i="5"/>
  <c r="J32" i="5"/>
  <c r="I32" i="5"/>
  <c r="H32" i="5"/>
  <c r="G32" i="5"/>
  <c r="F32" i="5"/>
  <c r="L32" i="5" s="1"/>
  <c r="K31" i="5"/>
  <c r="J31" i="5"/>
  <c r="I31" i="5"/>
  <c r="H31" i="5"/>
  <c r="G31" i="5"/>
  <c r="F31" i="5"/>
  <c r="L31" i="5" s="1"/>
  <c r="K30" i="5"/>
  <c r="J30" i="5"/>
  <c r="I30" i="5"/>
  <c r="H30" i="5"/>
  <c r="G30" i="5"/>
  <c r="F30" i="5"/>
  <c r="L30" i="5" s="1"/>
  <c r="K29" i="5"/>
  <c r="J29" i="5"/>
  <c r="I29" i="5"/>
  <c r="H29" i="5"/>
  <c r="G29" i="5"/>
  <c r="F29" i="5"/>
  <c r="L29" i="5" s="1"/>
  <c r="K28" i="5"/>
  <c r="J28" i="5"/>
  <c r="I28" i="5"/>
  <c r="H28" i="5"/>
  <c r="G28" i="5"/>
  <c r="F28" i="5"/>
  <c r="L28" i="5" s="1"/>
  <c r="K27" i="5"/>
  <c r="J27" i="5"/>
  <c r="I27" i="5"/>
  <c r="H27" i="5"/>
  <c r="G27" i="5"/>
  <c r="F27" i="5"/>
  <c r="J26" i="5"/>
  <c r="F26" i="5"/>
  <c r="J25" i="5"/>
  <c r="F25" i="5"/>
  <c r="J24" i="5"/>
  <c r="F24" i="5"/>
  <c r="J23" i="5"/>
  <c r="F23" i="5"/>
  <c r="J22" i="5"/>
  <c r="F22" i="5"/>
  <c r="J18" i="6" l="1"/>
  <c r="I13" i="6"/>
  <c r="I11" i="6" s="1"/>
  <c r="J21" i="6"/>
  <c r="J33" i="6"/>
  <c r="J41" i="6"/>
  <c r="H11" i="6"/>
  <c r="E11" i="6"/>
  <c r="J38" i="6"/>
  <c r="F16" i="6"/>
  <c r="J20" i="6"/>
  <c r="G12" i="6"/>
  <c r="D13" i="6"/>
  <c r="H13" i="6"/>
  <c r="J19" i="6"/>
  <c r="J16" i="6" s="1"/>
  <c r="H21" i="6"/>
  <c r="D31" i="6"/>
  <c r="H31" i="6"/>
  <c r="G34" i="6"/>
  <c r="G14" i="6" s="1"/>
  <c r="J14" i="6" s="1"/>
  <c r="J39" i="6"/>
  <c r="E41" i="6"/>
  <c r="D12" i="6"/>
  <c r="D16" i="6"/>
  <c r="G33" i="6"/>
  <c r="E32" i="5"/>
  <c r="E28" i="5"/>
  <c r="E23" i="5" s="1"/>
  <c r="L42" i="5"/>
  <c r="K22" i="5"/>
  <c r="L24" i="5"/>
  <c r="L27" i="5"/>
  <c r="H22" i="5"/>
  <c r="I22" i="5"/>
  <c r="G23" i="5"/>
  <c r="G24" i="5"/>
  <c r="G25" i="5"/>
  <c r="L25" i="5" s="1"/>
  <c r="G26" i="5"/>
  <c r="L26" i="5" s="1"/>
  <c r="E44" i="5"/>
  <c r="E42" i="5" s="1"/>
  <c r="E54" i="5"/>
  <c r="E52" i="5" s="1"/>
  <c r="E56" i="1"/>
  <c r="E55" i="1"/>
  <c r="E54" i="1"/>
  <c r="E53" i="1"/>
  <c r="E52" i="1" s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H52" i="1" s="1"/>
  <c r="G54" i="1"/>
  <c r="F54" i="1"/>
  <c r="J53" i="1"/>
  <c r="I53" i="1"/>
  <c r="I52" i="1" s="1"/>
  <c r="H53" i="1"/>
  <c r="G53" i="1"/>
  <c r="F53" i="1"/>
  <c r="J52" i="1"/>
  <c r="G52" i="1"/>
  <c r="F52" i="1"/>
  <c r="L79" i="1"/>
  <c r="E79" i="1"/>
  <c r="K54" i="1"/>
  <c r="K55" i="1"/>
  <c r="K56" i="1"/>
  <c r="L81" i="1"/>
  <c r="E81" i="1" s="1"/>
  <c r="L80" i="1"/>
  <c r="E80" i="1"/>
  <c r="D44" i="2"/>
  <c r="J45" i="2"/>
  <c r="H44" i="2"/>
  <c r="G44" i="2"/>
  <c r="F44" i="2"/>
  <c r="E44" i="2"/>
  <c r="I44" i="2"/>
  <c r="J44" i="2"/>
  <c r="D45" i="2"/>
  <c r="E45" i="2"/>
  <c r="H45" i="2"/>
  <c r="G45" i="2"/>
  <c r="F45" i="2"/>
  <c r="I45" i="2"/>
  <c r="I15" i="2"/>
  <c r="J36" i="6" l="1"/>
  <c r="J34" i="6"/>
  <c r="J31" i="6" s="1"/>
  <c r="J13" i="6"/>
  <c r="G31" i="6"/>
  <c r="G11" i="6"/>
  <c r="J12" i="6"/>
  <c r="D11" i="6"/>
  <c r="G22" i="5"/>
  <c r="E24" i="5"/>
  <c r="E22" i="5" s="1"/>
  <c r="L23" i="5"/>
  <c r="L22" i="5" s="1"/>
  <c r="J61" i="2"/>
  <c r="J60" i="2"/>
  <c r="J11" i="6" l="1"/>
  <c r="H35" i="2"/>
  <c r="H34" i="2"/>
  <c r="H39" i="2" s="1"/>
  <c r="H33" i="2"/>
  <c r="H38" i="2" s="1"/>
  <c r="H32" i="2"/>
  <c r="H26" i="2"/>
  <c r="H24" i="2"/>
  <c r="H19" i="2" s="1"/>
  <c r="H20" i="2"/>
  <c r="H18" i="2"/>
  <c r="H17" i="2"/>
  <c r="G39" i="2"/>
  <c r="G34" i="2" s="1"/>
  <c r="G38" i="2"/>
  <c r="G36" i="2" s="1"/>
  <c r="G35" i="2"/>
  <c r="G32" i="2"/>
  <c r="G26" i="2"/>
  <c r="G24" i="2"/>
  <c r="G19" i="2" s="1"/>
  <c r="G20" i="2"/>
  <c r="G18" i="2"/>
  <c r="G17" i="2"/>
  <c r="J60" i="4"/>
  <c r="J59" i="4"/>
  <c r="J58" i="4"/>
  <c r="J57" i="4"/>
  <c r="J56" i="4"/>
  <c r="I56" i="4"/>
  <c r="H56" i="4"/>
  <c r="G56" i="4"/>
  <c r="F56" i="4"/>
  <c r="E56" i="4"/>
  <c r="D56" i="4"/>
  <c r="J55" i="4"/>
  <c r="J54" i="4"/>
  <c r="J51" i="4" s="1"/>
  <c r="J53" i="4"/>
  <c r="J52" i="4"/>
  <c r="I51" i="4"/>
  <c r="H51" i="4"/>
  <c r="G51" i="4"/>
  <c r="F51" i="4"/>
  <c r="E51" i="4"/>
  <c r="D51" i="4"/>
  <c r="J50" i="4"/>
  <c r="J49" i="4"/>
  <c r="J48" i="4"/>
  <c r="J46" i="4" s="1"/>
  <c r="J47" i="4"/>
  <c r="I46" i="4"/>
  <c r="H46" i="4"/>
  <c r="G46" i="4"/>
  <c r="F46" i="4"/>
  <c r="E46" i="4"/>
  <c r="D46" i="4"/>
  <c r="I45" i="4"/>
  <c r="H45" i="4"/>
  <c r="G45" i="4"/>
  <c r="F45" i="4"/>
  <c r="E45" i="4"/>
  <c r="D45" i="4"/>
  <c r="J45" i="4" s="1"/>
  <c r="I44" i="4"/>
  <c r="H44" i="4"/>
  <c r="G44" i="4"/>
  <c r="F44" i="4"/>
  <c r="J44" i="4" s="1"/>
  <c r="E44" i="4"/>
  <c r="D44" i="4"/>
  <c r="I43" i="4"/>
  <c r="H43" i="4"/>
  <c r="G43" i="4"/>
  <c r="F43" i="4"/>
  <c r="E43" i="4"/>
  <c r="J43" i="4" s="1"/>
  <c r="D43" i="4"/>
  <c r="I42" i="4"/>
  <c r="I41" i="4" s="1"/>
  <c r="H42" i="4"/>
  <c r="H41" i="4" s="1"/>
  <c r="G42" i="4"/>
  <c r="F42" i="4"/>
  <c r="F41" i="4" s="1"/>
  <c r="E42" i="4"/>
  <c r="E41" i="4" s="1"/>
  <c r="D42" i="4"/>
  <c r="J42" i="4" s="1"/>
  <c r="G41" i="4"/>
  <c r="J40" i="4"/>
  <c r="G39" i="4"/>
  <c r="J39" i="4" s="1"/>
  <c r="J38" i="4"/>
  <c r="J37" i="4"/>
  <c r="J36" i="4" s="1"/>
  <c r="I36" i="4"/>
  <c r="H36" i="4"/>
  <c r="G36" i="4"/>
  <c r="F36" i="4"/>
  <c r="E36" i="4"/>
  <c r="D36" i="4"/>
  <c r="I35" i="4"/>
  <c r="H35" i="4"/>
  <c r="G35" i="4"/>
  <c r="F35" i="4"/>
  <c r="J35" i="4" s="1"/>
  <c r="E35" i="4"/>
  <c r="D35" i="4"/>
  <c r="I34" i="4"/>
  <c r="H34" i="4"/>
  <c r="G34" i="4"/>
  <c r="F34" i="4"/>
  <c r="E34" i="4"/>
  <c r="J34" i="4" s="1"/>
  <c r="D34" i="4"/>
  <c r="I33" i="4"/>
  <c r="H33" i="4"/>
  <c r="G33" i="4"/>
  <c r="F33" i="4"/>
  <c r="E33" i="4"/>
  <c r="D33" i="4"/>
  <c r="J33" i="4" s="1"/>
  <c r="I32" i="4"/>
  <c r="I31" i="4" s="1"/>
  <c r="H32" i="4"/>
  <c r="H31" i="4" s="1"/>
  <c r="G32" i="4"/>
  <c r="G31" i="4" s="1"/>
  <c r="F32" i="4"/>
  <c r="E32" i="4"/>
  <c r="E31" i="4" s="1"/>
  <c r="D32" i="4"/>
  <c r="J32" i="4" s="1"/>
  <c r="F31" i="4"/>
  <c r="J30" i="4"/>
  <c r="J29" i="4"/>
  <c r="J26" i="4" s="1"/>
  <c r="J28" i="4"/>
  <c r="J27" i="4"/>
  <c r="I26" i="4"/>
  <c r="H26" i="4"/>
  <c r="G26" i="4"/>
  <c r="F26" i="4"/>
  <c r="E26" i="4"/>
  <c r="D26" i="4"/>
  <c r="J25" i="4"/>
  <c r="J24" i="4"/>
  <c r="J23" i="4"/>
  <c r="J21" i="4" s="1"/>
  <c r="J22" i="4"/>
  <c r="I21" i="4"/>
  <c r="H21" i="4"/>
  <c r="G21" i="4"/>
  <c r="F21" i="4"/>
  <c r="E21" i="4"/>
  <c r="D21" i="4"/>
  <c r="I20" i="4"/>
  <c r="I15" i="4" s="1"/>
  <c r="H20" i="4"/>
  <c r="H15" i="4" s="1"/>
  <c r="G20" i="4"/>
  <c r="G15" i="4" s="1"/>
  <c r="F20" i="4"/>
  <c r="E20" i="4"/>
  <c r="E15" i="4" s="1"/>
  <c r="D20" i="4"/>
  <c r="J20" i="4" s="1"/>
  <c r="I19" i="4"/>
  <c r="H19" i="4"/>
  <c r="H14" i="4" s="1"/>
  <c r="G19" i="4"/>
  <c r="G14" i="4" s="1"/>
  <c r="F19" i="4"/>
  <c r="F14" i="4" s="1"/>
  <c r="E19" i="4"/>
  <c r="D19" i="4"/>
  <c r="D14" i="4" s="1"/>
  <c r="I18" i="4"/>
  <c r="I13" i="4" s="1"/>
  <c r="H18" i="4"/>
  <c r="G18" i="4"/>
  <c r="G13" i="4" s="1"/>
  <c r="F18" i="4"/>
  <c r="F13" i="4" s="1"/>
  <c r="E18" i="4"/>
  <c r="J18" i="4" s="1"/>
  <c r="D18" i="4"/>
  <c r="I17" i="4"/>
  <c r="I16" i="4" s="1"/>
  <c r="H17" i="4"/>
  <c r="H16" i="4" s="1"/>
  <c r="G17" i="4"/>
  <c r="F17" i="4"/>
  <c r="F16" i="4" s="1"/>
  <c r="E17" i="4"/>
  <c r="E16" i="4" s="1"/>
  <c r="D17" i="4"/>
  <c r="J17" i="4" s="1"/>
  <c r="G16" i="4"/>
  <c r="F15" i="4"/>
  <c r="I14" i="4"/>
  <c r="E14" i="4"/>
  <c r="H13" i="4"/>
  <c r="D13" i="4"/>
  <c r="G12" i="4"/>
  <c r="G33" i="2" l="1"/>
  <c r="G31" i="2" s="1"/>
  <c r="G21" i="2"/>
  <c r="H31" i="2"/>
  <c r="H21" i="2"/>
  <c r="G12" i="2"/>
  <c r="H12" i="2"/>
  <c r="H16" i="2"/>
  <c r="H36" i="2"/>
  <c r="G16" i="2"/>
  <c r="J13" i="4"/>
  <c r="J14" i="4"/>
  <c r="J41" i="4"/>
  <c r="G11" i="4"/>
  <c r="J31" i="4"/>
  <c r="J19" i="4"/>
  <c r="J16" i="4" s="1"/>
  <c r="D12" i="4"/>
  <c r="H12" i="4"/>
  <c r="H11" i="4" s="1"/>
  <c r="E13" i="4"/>
  <c r="D16" i="4"/>
  <c r="D41" i="4"/>
  <c r="E12" i="4"/>
  <c r="E11" i="4" s="1"/>
  <c r="I12" i="4"/>
  <c r="I11" i="4" s="1"/>
  <c r="D15" i="4"/>
  <c r="J15" i="4" s="1"/>
  <c r="D31" i="4"/>
  <c r="F12" i="4"/>
  <c r="F11" i="4" s="1"/>
  <c r="J12" i="4" l="1"/>
  <c r="J11" i="4" s="1"/>
  <c r="D11" i="4"/>
  <c r="J24" i="2" l="1"/>
  <c r="F45" i="1"/>
  <c r="D20" i="2"/>
  <c r="D19" i="2"/>
  <c r="D18" i="2"/>
  <c r="D17" i="2"/>
  <c r="D26" i="2"/>
  <c r="E41" i="1"/>
  <c r="H15" i="2"/>
  <c r="G15" i="2"/>
  <c r="H14" i="2"/>
  <c r="G14" i="2"/>
  <c r="I43" i="2"/>
  <c r="H43" i="2"/>
  <c r="H13" i="2" s="1"/>
  <c r="G43" i="2"/>
  <c r="G13" i="2" s="1"/>
  <c r="F43" i="2"/>
  <c r="F41" i="2" s="1"/>
  <c r="E43" i="2"/>
  <c r="I42" i="2"/>
  <c r="H42" i="2"/>
  <c r="G42" i="2"/>
  <c r="F42" i="2"/>
  <c r="E42" i="2"/>
  <c r="D43" i="2"/>
  <c r="D42" i="2"/>
  <c r="J58" i="2"/>
  <c r="J57" i="2"/>
  <c r="I56" i="2"/>
  <c r="H56" i="2"/>
  <c r="G56" i="2"/>
  <c r="F56" i="2"/>
  <c r="E56" i="2"/>
  <c r="D56" i="2"/>
  <c r="I51" i="2"/>
  <c r="H51" i="2"/>
  <c r="G51" i="2"/>
  <c r="F51" i="2"/>
  <c r="E51" i="2"/>
  <c r="D51" i="2"/>
  <c r="J55" i="2"/>
  <c r="J54" i="2"/>
  <c r="J53" i="2"/>
  <c r="J52" i="2"/>
  <c r="I46" i="2"/>
  <c r="H46" i="2"/>
  <c r="G46" i="2"/>
  <c r="F46" i="2"/>
  <c r="E46" i="2"/>
  <c r="D46" i="2"/>
  <c r="J50" i="2"/>
  <c r="J49" i="2"/>
  <c r="J48" i="2"/>
  <c r="J47" i="2"/>
  <c r="I35" i="2"/>
  <c r="F35" i="2"/>
  <c r="E35" i="2"/>
  <c r="I34" i="2"/>
  <c r="F34" i="2"/>
  <c r="E34" i="2"/>
  <c r="I33" i="2"/>
  <c r="I13" i="2" s="1"/>
  <c r="F33" i="2"/>
  <c r="E33" i="2"/>
  <c r="I32" i="2"/>
  <c r="F32" i="2"/>
  <c r="E32" i="2"/>
  <c r="D35" i="2"/>
  <c r="D34" i="2"/>
  <c r="D33" i="2"/>
  <c r="D32" i="2"/>
  <c r="J40" i="2"/>
  <c r="J38" i="2"/>
  <c r="I36" i="2"/>
  <c r="F36" i="2"/>
  <c r="E36" i="2"/>
  <c r="D36" i="2"/>
  <c r="J37" i="2"/>
  <c r="I20" i="2"/>
  <c r="F20" i="2"/>
  <c r="E20" i="2"/>
  <c r="I19" i="2"/>
  <c r="F19" i="2"/>
  <c r="E19" i="2"/>
  <c r="I18" i="2"/>
  <c r="F18" i="2"/>
  <c r="E18" i="2"/>
  <c r="I17" i="2"/>
  <c r="F17" i="2"/>
  <c r="E17" i="2"/>
  <c r="I26" i="2"/>
  <c r="F26" i="2"/>
  <c r="E26" i="2"/>
  <c r="I21" i="2"/>
  <c r="F21" i="2"/>
  <c r="E21" i="2"/>
  <c r="D21" i="2"/>
  <c r="J30" i="2"/>
  <c r="J29" i="2"/>
  <c r="J28" i="2"/>
  <c r="J27" i="2"/>
  <c r="J25" i="2"/>
  <c r="J23" i="2"/>
  <c r="J22" i="2"/>
  <c r="K53" i="1"/>
  <c r="K77" i="1"/>
  <c r="J77" i="1"/>
  <c r="I77" i="1"/>
  <c r="H77" i="1"/>
  <c r="G77" i="1"/>
  <c r="F77" i="1"/>
  <c r="K72" i="1"/>
  <c r="J72" i="1"/>
  <c r="I72" i="1"/>
  <c r="H72" i="1"/>
  <c r="G72" i="1"/>
  <c r="F72" i="1"/>
  <c r="K67" i="1"/>
  <c r="J67" i="1"/>
  <c r="I67" i="1"/>
  <c r="H67" i="1"/>
  <c r="G67" i="1"/>
  <c r="F67" i="1"/>
  <c r="K62" i="1"/>
  <c r="J62" i="1"/>
  <c r="I62" i="1"/>
  <c r="H62" i="1"/>
  <c r="G62" i="1"/>
  <c r="F62" i="1"/>
  <c r="L78" i="1"/>
  <c r="L76" i="1"/>
  <c r="E76" i="1" s="1"/>
  <c r="L75" i="1"/>
  <c r="E75" i="1" s="1"/>
  <c r="L74" i="1"/>
  <c r="E74" i="1" s="1"/>
  <c r="L73" i="1"/>
  <c r="E73" i="1" s="1"/>
  <c r="L71" i="1"/>
  <c r="L70" i="1"/>
  <c r="L69" i="1"/>
  <c r="L68" i="1"/>
  <c r="L66" i="1"/>
  <c r="E66" i="1" s="1"/>
  <c r="L65" i="1"/>
  <c r="L64" i="1"/>
  <c r="E64" i="1" s="1"/>
  <c r="L63" i="1"/>
  <c r="E63" i="1" s="1"/>
  <c r="L61" i="1"/>
  <c r="L60" i="1"/>
  <c r="L59" i="1"/>
  <c r="L58" i="1"/>
  <c r="K57" i="1"/>
  <c r="J57" i="1"/>
  <c r="I57" i="1"/>
  <c r="H57" i="1"/>
  <c r="G57" i="1"/>
  <c r="F57" i="1"/>
  <c r="K46" i="1"/>
  <c r="J46" i="1"/>
  <c r="I46" i="1"/>
  <c r="H46" i="1"/>
  <c r="K45" i="1"/>
  <c r="J45" i="1"/>
  <c r="I45" i="1"/>
  <c r="H45" i="1"/>
  <c r="K44" i="1"/>
  <c r="J44" i="1"/>
  <c r="I44" i="1"/>
  <c r="H44" i="1"/>
  <c r="K43" i="1"/>
  <c r="K42" i="1" s="1"/>
  <c r="J43" i="1"/>
  <c r="J42" i="1" s="1"/>
  <c r="I43" i="1"/>
  <c r="I42" i="1" s="1"/>
  <c r="H43" i="1"/>
  <c r="G46" i="1"/>
  <c r="G45" i="1"/>
  <c r="G44" i="1"/>
  <c r="G43" i="1"/>
  <c r="F46" i="1"/>
  <c r="F44" i="1"/>
  <c r="F43" i="1"/>
  <c r="K47" i="1"/>
  <c r="J47" i="1"/>
  <c r="I47" i="1"/>
  <c r="H47" i="1"/>
  <c r="G47" i="1"/>
  <c r="F47" i="1"/>
  <c r="L51" i="1"/>
  <c r="L50" i="1"/>
  <c r="L49" i="1"/>
  <c r="L48" i="1"/>
  <c r="H30" i="1"/>
  <c r="L36" i="1"/>
  <c r="K31" i="1"/>
  <c r="J31" i="1"/>
  <c r="I31" i="1"/>
  <c r="H31" i="1"/>
  <c r="K30" i="1"/>
  <c r="J30" i="1"/>
  <c r="I30" i="1"/>
  <c r="K29" i="1"/>
  <c r="J29" i="1"/>
  <c r="I29" i="1"/>
  <c r="H29" i="1"/>
  <c r="K28" i="1"/>
  <c r="J28" i="1"/>
  <c r="J23" i="1" s="1"/>
  <c r="I28" i="1"/>
  <c r="H28" i="1"/>
  <c r="G31" i="1"/>
  <c r="G30" i="1"/>
  <c r="G29" i="1"/>
  <c r="G28" i="1"/>
  <c r="F31" i="1"/>
  <c r="F30" i="1"/>
  <c r="F29" i="1"/>
  <c r="F28" i="1"/>
  <c r="L41" i="1"/>
  <c r="L40" i="1"/>
  <c r="L39" i="1"/>
  <c r="L38" i="1"/>
  <c r="K37" i="1"/>
  <c r="J37" i="1"/>
  <c r="I37" i="1"/>
  <c r="H37" i="1"/>
  <c r="G37" i="1"/>
  <c r="F37" i="1"/>
  <c r="L34" i="1"/>
  <c r="L33" i="1"/>
  <c r="L35" i="1"/>
  <c r="K32" i="1"/>
  <c r="J32" i="1"/>
  <c r="I32" i="1"/>
  <c r="H32" i="1"/>
  <c r="G32" i="1"/>
  <c r="F32" i="1"/>
  <c r="F25" i="1" l="1"/>
  <c r="E40" i="1"/>
  <c r="E71" i="1"/>
  <c r="E38" i="1"/>
  <c r="I23" i="1"/>
  <c r="I24" i="1"/>
  <c r="J25" i="1"/>
  <c r="J26" i="1"/>
  <c r="K24" i="1"/>
  <c r="K25" i="1"/>
  <c r="L53" i="1"/>
  <c r="J24" i="1"/>
  <c r="K26" i="1"/>
  <c r="L62" i="1"/>
  <c r="L54" i="1"/>
  <c r="E48" i="1"/>
  <c r="E43" i="1" s="1"/>
  <c r="E59" i="1"/>
  <c r="K23" i="1"/>
  <c r="H26" i="1"/>
  <c r="F42" i="1"/>
  <c r="G24" i="1"/>
  <c r="L55" i="1"/>
  <c r="E49" i="1"/>
  <c r="E44" i="1" s="1"/>
  <c r="H23" i="1"/>
  <c r="H24" i="1"/>
  <c r="I25" i="1"/>
  <c r="I26" i="1"/>
  <c r="H25" i="1"/>
  <c r="F24" i="1"/>
  <c r="E39" i="1"/>
  <c r="E29" i="1" s="1"/>
  <c r="E51" i="1"/>
  <c r="E46" i="1" s="1"/>
  <c r="E72" i="1"/>
  <c r="E36" i="1"/>
  <c r="E31" i="1" s="1"/>
  <c r="G23" i="1"/>
  <c r="F26" i="1"/>
  <c r="G26" i="1"/>
  <c r="E34" i="1"/>
  <c r="E58" i="1"/>
  <c r="E70" i="1"/>
  <c r="F23" i="1"/>
  <c r="E60" i="1"/>
  <c r="F27" i="1"/>
  <c r="G25" i="1"/>
  <c r="L67" i="1"/>
  <c r="L72" i="1"/>
  <c r="L77" i="1"/>
  <c r="E78" i="1"/>
  <c r="E33" i="1"/>
  <c r="E61" i="1"/>
  <c r="E69" i="1"/>
  <c r="E65" i="1"/>
  <c r="E62" i="1" s="1"/>
  <c r="E35" i="1"/>
  <c r="E30" i="1" s="1"/>
  <c r="E15" i="2"/>
  <c r="F13" i="2"/>
  <c r="I14" i="2"/>
  <c r="I11" i="2" s="1"/>
  <c r="F31" i="2"/>
  <c r="D14" i="2"/>
  <c r="J51" i="2"/>
  <c r="J42" i="2"/>
  <c r="J20" i="2"/>
  <c r="I16" i="2"/>
  <c r="E14" i="2"/>
  <c r="F15" i="2"/>
  <c r="J35" i="2"/>
  <c r="D15" i="2"/>
  <c r="J15" i="2" s="1"/>
  <c r="D16" i="2"/>
  <c r="E13" i="2"/>
  <c r="F14" i="2"/>
  <c r="D31" i="2"/>
  <c r="E41" i="2"/>
  <c r="H11" i="2"/>
  <c r="D13" i="2"/>
  <c r="J32" i="2"/>
  <c r="J46" i="2"/>
  <c r="J43" i="2"/>
  <c r="J41" i="2" s="1"/>
  <c r="I31" i="2"/>
  <c r="G41" i="2"/>
  <c r="I12" i="2"/>
  <c r="E16" i="2"/>
  <c r="J56" i="2"/>
  <c r="D41" i="2"/>
  <c r="H41" i="2"/>
  <c r="E68" i="1"/>
  <c r="F12" i="2"/>
  <c r="E31" i="2"/>
  <c r="J34" i="2"/>
  <c r="I41" i="2"/>
  <c r="G11" i="2"/>
  <c r="F16" i="2"/>
  <c r="E12" i="2"/>
  <c r="J21" i="2"/>
  <c r="J39" i="2"/>
  <c r="E50" i="1" s="1"/>
  <c r="E45" i="1" s="1"/>
  <c r="J33" i="2"/>
  <c r="J18" i="2"/>
  <c r="J26" i="2"/>
  <c r="J19" i="2"/>
  <c r="D12" i="2"/>
  <c r="J17" i="2"/>
  <c r="L56" i="1"/>
  <c r="K52" i="1"/>
  <c r="G42" i="1"/>
  <c r="L57" i="1"/>
  <c r="L28" i="1"/>
  <c r="G27" i="1"/>
  <c r="H27" i="1"/>
  <c r="I27" i="1"/>
  <c r="L32" i="1"/>
  <c r="L30" i="1"/>
  <c r="J27" i="1"/>
  <c r="L29" i="1"/>
  <c r="L47" i="1"/>
  <c r="L31" i="1"/>
  <c r="K27" i="1"/>
  <c r="L45" i="1"/>
  <c r="L46" i="1"/>
  <c r="L43" i="1"/>
  <c r="L37" i="1"/>
  <c r="L44" i="1"/>
  <c r="H42" i="1"/>
  <c r="J22" i="1" l="1"/>
  <c r="H22" i="1"/>
  <c r="E28" i="1"/>
  <c r="E27" i="1" s="1"/>
  <c r="E26" i="1"/>
  <c r="I22" i="1"/>
  <c r="F22" i="1"/>
  <c r="L24" i="1"/>
  <c r="K22" i="1"/>
  <c r="E57" i="1"/>
  <c r="E67" i="1"/>
  <c r="G22" i="1"/>
  <c r="E77" i="1"/>
  <c r="L52" i="1"/>
  <c r="E32" i="1"/>
  <c r="L25" i="1"/>
  <c r="L26" i="1"/>
  <c r="E24" i="1"/>
  <c r="L23" i="1"/>
  <c r="J31" i="2"/>
  <c r="J13" i="2"/>
  <c r="E11" i="2"/>
  <c r="F11" i="2"/>
  <c r="E23" i="1"/>
  <c r="J36" i="2"/>
  <c r="E42" i="1"/>
  <c r="E47" i="1"/>
  <c r="J14" i="2"/>
  <c r="J16" i="2"/>
  <c r="D11" i="2"/>
  <c r="J12" i="2"/>
  <c r="L42" i="1"/>
  <c r="L27" i="1"/>
  <c r="L22" i="1" l="1"/>
  <c r="E25" i="1"/>
  <c r="E22" i="1"/>
  <c r="J11" i="2"/>
</calcChain>
</file>

<file path=xl/sharedStrings.xml><?xml version="1.0" encoding="utf-8"?>
<sst xmlns="http://schemas.openxmlformats.org/spreadsheetml/2006/main" count="467" uniqueCount="66">
  <si>
    <t>Приложение № 1</t>
  </si>
  <si>
    <t>к постановлению администрации</t>
  </si>
  <si>
    <t>Белгородского района</t>
  </si>
  <si>
    <t>Белгородской области</t>
  </si>
  <si>
    <t>от «__» _________ 2024 г. № ___</t>
  </si>
  <si>
    <t>к муниципальной программе</t>
  </si>
  <si>
    <t>Форма 1</t>
  </si>
  <si>
    <t>Ресурсное обеспечение и прогнозная (справочная) оценка расходов на реализацию основных мероприятий (мероприятий) муниципальной программы Белгородского района из различных источников финансирования</t>
  </si>
  <si>
    <t>I этап реализации муниципальной программы (2015 – 2020 годы)</t>
  </si>
  <si>
    <t>Статус</t>
  </si>
  <si>
    <t>Наименование муниципальной программы, подпрограммы, основные мероприятия</t>
  </si>
  <si>
    <t>Объемы финансирования, источники финансирования</t>
  </si>
  <si>
    <t>Общий объем финансирования (тыс. рублей)</t>
  </si>
  <si>
    <t>Оценка расходов (тыс. рублей)</t>
  </si>
  <si>
    <t>2016 (факт)</t>
  </si>
  <si>
    <t>2017 (факт)</t>
  </si>
  <si>
    <t>2018 (факт)</t>
  </si>
  <si>
    <t>2019 (факт)</t>
  </si>
  <si>
    <t>Муниципальная программа</t>
  </si>
  <si>
    <t>Всего</t>
  </si>
  <si>
    <t>Федеральный бюджет</t>
  </si>
  <si>
    <t>Областной бюджет</t>
  </si>
  <si>
    <t>Местный бюджет</t>
  </si>
  <si>
    <t>Иные источники</t>
  </si>
  <si>
    <t>Подпрограмма 1</t>
  </si>
  <si>
    <t>1 236 630,2</t>
  </si>
  <si>
    <t>Подпрограмма 2</t>
  </si>
  <si>
    <t>Капитальный ремонт автомобильных дорог общего пользования</t>
  </si>
  <si>
    <t>Подпрограмма 3</t>
  </si>
  <si>
    <t>«Разработка маршрутной сети»</t>
  </si>
  <si>
    <t>II этап реализации муниципальной программы (2021 – 2026 годы)</t>
  </si>
  <si>
    <t>«Совершенствование и развитие транспортной системы и дорожной сети Белгородского района»</t>
  </si>
  <si>
    <t>«Совершенствование и развитие дорожной сети Белгородского района»</t>
  </si>
  <si>
    <t>«Поддержка межмуниципальных пригородных пассажирских перевозок автомобильным транспортом»</t>
  </si>
  <si>
    <t>«Осуществление полномочий по установлению органами местного самоуправления регулируемых тарифов на перевозки по муниципальным маршрутам»</t>
  </si>
  <si>
    <t>2015
 (факт)</t>
  </si>
  <si>
    <t>2020 (факт)</t>
  </si>
  <si>
    <t>Итого: I этап реализации муниципальной программы (2015 -
2020 годы)</t>
  </si>
  <si>
    <t>Основное 
мероприятие</t>
  </si>
  <si>
    <t>Проект 
«Дорожная сеть»</t>
  </si>
  <si>
    <t>«Поддержка межмуниципальных пригородных пассажирских перевозок автомобильным  транспортом»</t>
  </si>
  <si>
    <t>«Взнос в уставной капитал Общества с ограниченной ответственностью «Единая транспортная компания»</t>
  </si>
  <si>
    <t>Основное
 мероприятие</t>
  </si>
  <si>
    <t>«Организация транспортного обслуживания населения автомобильным транспортом по муниципальным и межмуниципальным маршрутам»</t>
  </si>
  <si>
    <t>2021 
(факт)</t>
  </si>
  <si>
    <t>2022
(факт)</t>
  </si>
  <si>
    <t>2023
(факт)</t>
  </si>
  <si>
    <t>2024
(план)</t>
  </si>
  <si>
    <t>2025
(план)</t>
  </si>
  <si>
    <t>2026
(план)</t>
  </si>
  <si>
    <t>Итого: II этап реализации муниципальной программы (2021 – 
2026 годы)</t>
  </si>
  <si>
    <t>Содержание 
и ремонт автомобильных дорог общего пользования местного значения</t>
  </si>
  <si>
    <t>«Капитальный ремонт дорог, дворовых территорий
 и проездов 
к дворовым территориям»</t>
  </si>
  <si>
    <t>«Капитальный ремонт дорог, дворовых территорий 
и проездов 
к дворовым территориям»</t>
  </si>
  <si>
    <t>«Организация транспортного обслуживания населения автомобильным транспортом 
по муниципальным и межмуниципальным маршрутам»</t>
  </si>
  <si>
    <t>«Компенсация потерь в доходах перевозчикам, предоставляющим льготный проезд студентам 
и аспирантам очной формы обучения, студентам 
с ограниченными возможностями здоровья 
и инвалидностью очно-заочной формы обучения»</t>
  </si>
  <si>
    <t>«Взнос в уставной капитал общества 
с ограниченной ответственностью «Единая транспортная компания»</t>
  </si>
  <si>
    <t xml:space="preserve"> и проездов 
к дворовым территориям»</t>
  </si>
  <si>
    <t>«Капитальный ремонт дорог, дворовых территорий</t>
  </si>
  <si>
    <t xml:space="preserve">«Осуществление полномочий 
по установлению органами местного самоуправления </t>
  </si>
  <si>
    <t>регулируемых тарифов 
на перевозки 
по муниципальным маршрутам»</t>
  </si>
  <si>
    <t>Основное
мероприятие</t>
  </si>
  <si>
    <t xml:space="preserve">«Взнос в уставной капитал общества 
с ограниченной ответственностью «Единая </t>
  </si>
  <si>
    <t>транспортная компания»</t>
  </si>
  <si>
    <t xml:space="preserve">«Осуществление полномочий по установлению органами местного </t>
  </si>
  <si>
    <t>самоуправления регулируемых тарифов на перевозки по муниципальным маршрутам»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</si>
</sst>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.5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/>
    <xf numFmtId="0" fontId="10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vertical="center"/>
    </xf>
    <xf numFmtId="0" fontId="13" fillId="3" borderId="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8" fillId="3" borderId="0" xfId="0" applyNumberFormat="1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0" fontId="10" fillId="3" borderId="0" xfId="0" applyFont="1" applyFill="1" applyAlignment="1">
      <alignment horizontal="center" vertical="center"/>
    </xf>
    <xf numFmtId="0" fontId="8" fillId="0" borderId="0" xfId="0" applyFont="1" applyFill="1"/>
    <xf numFmtId="0" fontId="1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view="pageBreakPreview" zoomScale="130" zoomScaleNormal="100" zoomScaleSheetLayoutView="130" workbookViewId="0">
      <selection sqref="A1:XFD1048576"/>
    </sheetView>
  </sheetViews>
  <sheetFormatPr defaultRowHeight="15" x14ac:dyDescent="0.25"/>
  <cols>
    <col min="1" max="1" width="13.42578125" customWidth="1"/>
    <col min="2" max="2" width="16.5703125" customWidth="1"/>
    <col min="3" max="3" width="16.85546875" customWidth="1"/>
    <col min="4" max="4" width="17.7109375" customWidth="1"/>
    <col min="5" max="5" width="14.42578125" customWidth="1"/>
    <col min="7" max="7" width="11" style="8" customWidth="1"/>
    <col min="10" max="10" width="13.5703125" customWidth="1"/>
    <col min="13" max="13" width="13" customWidth="1"/>
  </cols>
  <sheetData>
    <row r="1" spans="1:10" ht="18.75" x14ac:dyDescent="0.25">
      <c r="A1" s="52" t="s">
        <v>30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8.75" x14ac:dyDescent="0.25">
      <c r="A2" s="2"/>
    </row>
    <row r="3" spans="1:10" ht="29.25" customHeight="1" x14ac:dyDescent="0.25">
      <c r="A3" s="53" t="s">
        <v>9</v>
      </c>
      <c r="B3" s="53" t="s">
        <v>10</v>
      </c>
      <c r="C3" s="53" t="s">
        <v>11</v>
      </c>
      <c r="D3" s="53" t="s">
        <v>13</v>
      </c>
      <c r="E3" s="53"/>
      <c r="F3" s="53"/>
      <c r="G3" s="53"/>
      <c r="H3" s="53"/>
      <c r="I3" s="53"/>
      <c r="J3" s="54" t="s">
        <v>50</v>
      </c>
    </row>
    <row r="4" spans="1:10" ht="3" customHeight="1" x14ac:dyDescent="0.25">
      <c r="A4" s="53"/>
      <c r="B4" s="53"/>
      <c r="C4" s="53"/>
      <c r="D4" s="53"/>
      <c r="E4" s="53"/>
      <c r="F4" s="53"/>
      <c r="G4" s="53"/>
      <c r="H4" s="53"/>
      <c r="I4" s="53"/>
      <c r="J4" s="55"/>
    </row>
    <row r="5" spans="1:10" hidden="1" x14ac:dyDescent="0.25">
      <c r="A5" s="53"/>
      <c r="B5" s="53"/>
      <c r="C5" s="53"/>
      <c r="D5" s="53"/>
      <c r="E5" s="53"/>
      <c r="F5" s="53"/>
      <c r="G5" s="53"/>
      <c r="H5" s="53"/>
      <c r="I5" s="53"/>
      <c r="J5" s="55"/>
    </row>
    <row r="6" spans="1:10" x14ac:dyDescent="0.25">
      <c r="A6" s="53"/>
      <c r="B6" s="53"/>
      <c r="C6" s="53"/>
      <c r="D6" s="53" t="s">
        <v>44</v>
      </c>
      <c r="E6" s="53" t="s">
        <v>45</v>
      </c>
      <c r="F6" s="53" t="s">
        <v>46</v>
      </c>
      <c r="G6" s="57" t="s">
        <v>47</v>
      </c>
      <c r="H6" s="53" t="s">
        <v>48</v>
      </c>
      <c r="I6" s="53" t="s">
        <v>49</v>
      </c>
      <c r="J6" s="55"/>
    </row>
    <row r="7" spans="1:10" x14ac:dyDescent="0.25">
      <c r="A7" s="53"/>
      <c r="B7" s="53"/>
      <c r="C7" s="53"/>
      <c r="D7" s="53"/>
      <c r="E7" s="53"/>
      <c r="F7" s="53"/>
      <c r="G7" s="57"/>
      <c r="H7" s="53"/>
      <c r="I7" s="53"/>
      <c r="J7" s="55"/>
    </row>
    <row r="8" spans="1:10" x14ac:dyDescent="0.25">
      <c r="A8" s="53"/>
      <c r="B8" s="53"/>
      <c r="C8" s="53"/>
      <c r="D8" s="53"/>
      <c r="E8" s="53"/>
      <c r="F8" s="53"/>
      <c r="G8" s="57"/>
      <c r="H8" s="53"/>
      <c r="I8" s="53"/>
      <c r="J8" s="55"/>
    </row>
    <row r="9" spans="1:10" ht="3.75" customHeight="1" x14ac:dyDescent="0.25">
      <c r="A9" s="53"/>
      <c r="B9" s="53"/>
      <c r="C9" s="53"/>
      <c r="D9" s="53"/>
      <c r="E9" s="53"/>
      <c r="F9" s="53"/>
      <c r="G9" s="57"/>
      <c r="H9" s="53"/>
      <c r="I9" s="53"/>
      <c r="J9" s="56"/>
    </row>
    <row r="10" spans="1:10" x14ac:dyDescent="0.25">
      <c r="A10" s="16">
        <v>1</v>
      </c>
      <c r="B10" s="16">
        <v>2</v>
      </c>
      <c r="C10" s="18">
        <v>3</v>
      </c>
      <c r="D10" s="16">
        <v>4</v>
      </c>
      <c r="E10" s="18">
        <v>5</v>
      </c>
      <c r="F10" s="18">
        <v>6</v>
      </c>
      <c r="G10" s="9">
        <v>7</v>
      </c>
      <c r="H10" s="18">
        <v>8</v>
      </c>
      <c r="I10" s="16">
        <v>9</v>
      </c>
      <c r="J10" s="16">
        <v>10</v>
      </c>
    </row>
    <row r="11" spans="1:10" ht="16.5" customHeight="1" x14ac:dyDescent="0.25">
      <c r="A11" s="42" t="s">
        <v>18</v>
      </c>
      <c r="B11" s="42" t="s">
        <v>31</v>
      </c>
      <c r="C11" s="18" t="s">
        <v>19</v>
      </c>
      <c r="D11" s="3">
        <f>SUM(D12:D15)</f>
        <v>817828.99999999988</v>
      </c>
      <c r="E11" s="3">
        <f t="shared" ref="E11:I11" si="0">SUM(E12:E15)</f>
        <v>382373.1</v>
      </c>
      <c r="F11" s="3">
        <f t="shared" si="0"/>
        <v>471514.29999999993</v>
      </c>
      <c r="G11" s="10">
        <f t="shared" si="0"/>
        <v>747955.6</v>
      </c>
      <c r="H11" s="3">
        <f t="shared" si="0"/>
        <v>1074427.6000000001</v>
      </c>
      <c r="I11" s="3">
        <f t="shared" si="0"/>
        <v>83552</v>
      </c>
      <c r="J11" s="3">
        <f>SUM(J12:J15)</f>
        <v>3577651.6</v>
      </c>
    </row>
    <row r="12" spans="1:10" x14ac:dyDescent="0.25">
      <c r="A12" s="42"/>
      <c r="B12" s="42"/>
      <c r="C12" s="18" t="s">
        <v>20</v>
      </c>
      <c r="D12" s="3">
        <f>D17+D27+D32</f>
        <v>0</v>
      </c>
      <c r="E12" s="3">
        <f t="shared" ref="E12:I12" si="1">E17+E27+E32</f>
        <v>83223.8</v>
      </c>
      <c r="F12" s="3">
        <f t="shared" si="1"/>
        <v>0</v>
      </c>
      <c r="G12" s="10">
        <f t="shared" si="1"/>
        <v>0</v>
      </c>
      <c r="H12" s="3">
        <f t="shared" si="1"/>
        <v>0</v>
      </c>
      <c r="I12" s="3">
        <f t="shared" si="1"/>
        <v>0</v>
      </c>
      <c r="J12" s="3">
        <f t="shared" ref="J12:J15" si="2">SUM(D12:I12)</f>
        <v>83223.8</v>
      </c>
    </row>
    <row r="13" spans="1:10" x14ac:dyDescent="0.25">
      <c r="A13" s="42"/>
      <c r="B13" s="42"/>
      <c r="C13" s="18" t="s">
        <v>21</v>
      </c>
      <c r="D13" s="3">
        <f>D18+D33+D43</f>
        <v>613406.39999999991</v>
      </c>
      <c r="E13" s="3">
        <f t="shared" ref="E13:I15" si="3">E18+E33+E43</f>
        <v>213788</v>
      </c>
      <c r="F13" s="3">
        <f t="shared" si="3"/>
        <v>324159.09999999998</v>
      </c>
      <c r="G13" s="10">
        <f t="shared" si="3"/>
        <v>589995.5</v>
      </c>
      <c r="H13" s="3">
        <f t="shared" si="3"/>
        <v>944329.6</v>
      </c>
      <c r="I13" s="3">
        <f t="shared" si="3"/>
        <v>0</v>
      </c>
      <c r="J13" s="3">
        <f t="shared" si="2"/>
        <v>2685678.6</v>
      </c>
    </row>
    <row r="14" spans="1:10" x14ac:dyDescent="0.25">
      <c r="A14" s="42"/>
      <c r="B14" s="42"/>
      <c r="C14" s="16" t="s">
        <v>22</v>
      </c>
      <c r="D14" s="3">
        <f>D19+D34+D44</f>
        <v>157791.4</v>
      </c>
      <c r="E14" s="3">
        <f t="shared" si="3"/>
        <v>85361.3</v>
      </c>
      <c r="F14" s="3">
        <f t="shared" si="3"/>
        <v>147355.19999999998</v>
      </c>
      <c r="G14" s="10">
        <f t="shared" si="3"/>
        <v>157960.1</v>
      </c>
      <c r="H14" s="3">
        <f t="shared" si="3"/>
        <v>130098</v>
      </c>
      <c r="I14" s="3">
        <f t="shared" si="3"/>
        <v>83552</v>
      </c>
      <c r="J14" s="3">
        <f t="shared" si="2"/>
        <v>762118</v>
      </c>
    </row>
    <row r="15" spans="1:10" x14ac:dyDescent="0.25">
      <c r="A15" s="42"/>
      <c r="B15" s="42"/>
      <c r="C15" s="18" t="s">
        <v>23</v>
      </c>
      <c r="D15" s="3">
        <f>D20+D35+D45</f>
        <v>46631.199999999997</v>
      </c>
      <c r="E15" s="3">
        <f t="shared" si="3"/>
        <v>0</v>
      </c>
      <c r="F15" s="3">
        <f t="shared" si="3"/>
        <v>0</v>
      </c>
      <c r="G15" s="10">
        <f t="shared" si="3"/>
        <v>0</v>
      </c>
      <c r="H15" s="3">
        <f t="shared" si="3"/>
        <v>0</v>
      </c>
      <c r="I15" s="3">
        <f t="shared" si="3"/>
        <v>0</v>
      </c>
      <c r="J15" s="3">
        <f t="shared" si="2"/>
        <v>46631.199999999997</v>
      </c>
    </row>
    <row r="16" spans="1:10" ht="17.25" customHeight="1" x14ac:dyDescent="0.25">
      <c r="A16" s="47" t="s">
        <v>24</v>
      </c>
      <c r="B16" s="51" t="s">
        <v>32</v>
      </c>
      <c r="C16" s="19" t="s">
        <v>19</v>
      </c>
      <c r="D16" s="5">
        <f>SUM(D17:D20)</f>
        <v>296439.90000000002</v>
      </c>
      <c r="E16" s="5">
        <f t="shared" ref="E16:I16" si="4">SUM(E17:E20)</f>
        <v>293092.59999999998</v>
      </c>
      <c r="F16" s="5">
        <f t="shared" si="4"/>
        <v>274235.90000000002</v>
      </c>
      <c r="G16" s="10">
        <f t="shared" si="4"/>
        <v>543042.1</v>
      </c>
      <c r="H16" s="5">
        <f t="shared" si="4"/>
        <v>142307</v>
      </c>
      <c r="I16" s="5">
        <f t="shared" si="4"/>
        <v>83552</v>
      </c>
      <c r="J16" s="5">
        <f>SUM(J17:J20)</f>
        <v>1632669.5</v>
      </c>
    </row>
    <row r="17" spans="1:10" x14ac:dyDescent="0.25">
      <c r="A17" s="47"/>
      <c r="B17" s="51"/>
      <c r="C17" s="19" t="s">
        <v>20</v>
      </c>
      <c r="D17" s="5">
        <f t="shared" ref="D17:I20" si="5">D22+D27</f>
        <v>0</v>
      </c>
      <c r="E17" s="5">
        <f t="shared" si="5"/>
        <v>83223.8</v>
      </c>
      <c r="F17" s="5">
        <f t="shared" si="5"/>
        <v>0</v>
      </c>
      <c r="G17" s="10">
        <f t="shared" si="5"/>
        <v>0</v>
      </c>
      <c r="H17" s="5">
        <f t="shared" si="5"/>
        <v>0</v>
      </c>
      <c r="I17" s="5">
        <f t="shared" si="5"/>
        <v>0</v>
      </c>
      <c r="J17" s="5">
        <f>SUM(D17:I17)</f>
        <v>83223.8</v>
      </c>
    </row>
    <row r="18" spans="1:10" x14ac:dyDescent="0.25">
      <c r="A18" s="47"/>
      <c r="B18" s="51"/>
      <c r="C18" s="17" t="s">
        <v>21</v>
      </c>
      <c r="D18" s="5">
        <f t="shared" si="5"/>
        <v>179156.3</v>
      </c>
      <c r="E18" s="5">
        <f t="shared" si="5"/>
        <v>145812</v>
      </c>
      <c r="F18" s="5">
        <f t="shared" si="5"/>
        <v>138839</v>
      </c>
      <c r="G18" s="10">
        <f t="shared" si="5"/>
        <v>403918</v>
      </c>
      <c r="H18" s="15">
        <f t="shared" si="5"/>
        <v>68136.2</v>
      </c>
      <c r="I18" s="5">
        <f t="shared" si="5"/>
        <v>0</v>
      </c>
      <c r="J18" s="5">
        <f t="shared" ref="J18:J20" si="6">SUM(D18:I18)</f>
        <v>935861.5</v>
      </c>
    </row>
    <row r="19" spans="1:10" x14ac:dyDescent="0.25">
      <c r="A19" s="47"/>
      <c r="B19" s="51"/>
      <c r="C19" s="17" t="s">
        <v>22</v>
      </c>
      <c r="D19" s="5">
        <f t="shared" si="5"/>
        <v>77774.600000000006</v>
      </c>
      <c r="E19" s="5">
        <f t="shared" si="5"/>
        <v>64056.800000000003</v>
      </c>
      <c r="F19" s="5">
        <f t="shared" si="5"/>
        <v>135396.9</v>
      </c>
      <c r="G19" s="14">
        <f t="shared" si="5"/>
        <v>139124.1</v>
      </c>
      <c r="H19" s="15">
        <f t="shared" si="5"/>
        <v>74170.8</v>
      </c>
      <c r="I19" s="5">
        <f t="shared" si="5"/>
        <v>83552</v>
      </c>
      <c r="J19" s="5">
        <f t="shared" si="6"/>
        <v>574075.19999999995</v>
      </c>
    </row>
    <row r="20" spans="1:10" x14ac:dyDescent="0.25">
      <c r="A20" s="47"/>
      <c r="B20" s="51"/>
      <c r="C20" s="19" t="s">
        <v>23</v>
      </c>
      <c r="D20" s="5">
        <f t="shared" si="5"/>
        <v>39509</v>
      </c>
      <c r="E20" s="5">
        <f t="shared" si="5"/>
        <v>0</v>
      </c>
      <c r="F20" s="5">
        <f t="shared" si="5"/>
        <v>0</v>
      </c>
      <c r="G20" s="10">
        <f t="shared" si="5"/>
        <v>0</v>
      </c>
      <c r="H20" s="5">
        <f t="shared" si="5"/>
        <v>0</v>
      </c>
      <c r="I20" s="5">
        <f t="shared" si="5"/>
        <v>0</v>
      </c>
      <c r="J20" s="5">
        <f t="shared" si="6"/>
        <v>39509</v>
      </c>
    </row>
    <row r="21" spans="1:10" ht="17.25" customHeight="1" x14ac:dyDescent="0.25">
      <c r="A21" s="42" t="s">
        <v>38</v>
      </c>
      <c r="B21" s="44" t="s">
        <v>51</v>
      </c>
      <c r="C21" s="18" t="s">
        <v>19</v>
      </c>
      <c r="D21" s="3">
        <f>SUM(D22:D25)</f>
        <v>117283.6</v>
      </c>
      <c r="E21" s="3">
        <f t="shared" ref="E21:I21" si="7">SUM(E22:E25)</f>
        <v>147280.6</v>
      </c>
      <c r="F21" s="3">
        <f t="shared" si="7"/>
        <v>135396.9</v>
      </c>
      <c r="G21" s="14">
        <f t="shared" si="7"/>
        <v>139124.1</v>
      </c>
      <c r="H21" s="6">
        <f t="shared" si="7"/>
        <v>74170.8</v>
      </c>
      <c r="I21" s="3">
        <f t="shared" si="7"/>
        <v>83552</v>
      </c>
      <c r="J21" s="3">
        <f>SUM(J22:J25)</f>
        <v>696808</v>
      </c>
    </row>
    <row r="22" spans="1:10" ht="15.75" customHeight="1" x14ac:dyDescent="0.25">
      <c r="A22" s="43"/>
      <c r="B22" s="45"/>
      <c r="C22" s="18" t="s">
        <v>20</v>
      </c>
      <c r="D22" s="3">
        <v>0</v>
      </c>
      <c r="E22" s="4">
        <v>83223.8</v>
      </c>
      <c r="F22" s="4">
        <v>0</v>
      </c>
      <c r="G22" s="11">
        <v>0</v>
      </c>
      <c r="H22" s="4">
        <v>0</v>
      </c>
      <c r="I22" s="3">
        <v>0</v>
      </c>
      <c r="J22" s="3">
        <f>SUM(D22:I22)</f>
        <v>83223.8</v>
      </c>
    </row>
    <row r="23" spans="1:10" ht="18" customHeight="1" x14ac:dyDescent="0.25">
      <c r="A23" s="43"/>
      <c r="B23" s="45"/>
      <c r="C23" s="18" t="s">
        <v>21</v>
      </c>
      <c r="D23" s="3">
        <v>0</v>
      </c>
      <c r="E23" s="4">
        <v>0</v>
      </c>
      <c r="F23" s="4">
        <v>0</v>
      </c>
      <c r="G23" s="11">
        <v>0</v>
      </c>
      <c r="H23" s="4">
        <v>0</v>
      </c>
      <c r="I23" s="3">
        <v>0</v>
      </c>
      <c r="J23" s="3">
        <f t="shared" ref="J23:J30" si="8">SUM(D23:I23)</f>
        <v>0</v>
      </c>
    </row>
    <row r="24" spans="1:10" ht="17.25" customHeight="1" x14ac:dyDescent="0.25">
      <c r="A24" s="43"/>
      <c r="B24" s="45"/>
      <c r="C24" s="18" t="s">
        <v>22</v>
      </c>
      <c r="D24" s="3">
        <v>77774.600000000006</v>
      </c>
      <c r="E24" s="4">
        <v>64056.800000000003</v>
      </c>
      <c r="F24" s="4">
        <v>135396.9</v>
      </c>
      <c r="G24" s="12">
        <v>139124.1</v>
      </c>
      <c r="H24" s="13">
        <v>74170.8</v>
      </c>
      <c r="I24" s="3">
        <v>83552</v>
      </c>
      <c r="J24" s="3">
        <f>SUM(D24:I24)</f>
        <v>574075.19999999995</v>
      </c>
    </row>
    <row r="25" spans="1:10" ht="15" customHeight="1" x14ac:dyDescent="0.25">
      <c r="A25" s="43"/>
      <c r="B25" s="46"/>
      <c r="C25" s="18" t="s">
        <v>23</v>
      </c>
      <c r="D25" s="3">
        <v>39509</v>
      </c>
      <c r="E25" s="4">
        <v>0</v>
      </c>
      <c r="F25" s="4">
        <v>0</v>
      </c>
      <c r="G25" s="11">
        <v>0</v>
      </c>
      <c r="H25" s="4">
        <v>0</v>
      </c>
      <c r="I25" s="3">
        <v>0</v>
      </c>
      <c r="J25" s="3">
        <f t="shared" si="8"/>
        <v>39509</v>
      </c>
    </row>
    <row r="26" spans="1:10" x14ac:dyDescent="0.25">
      <c r="A26" s="42" t="s">
        <v>38</v>
      </c>
      <c r="B26" s="44" t="s">
        <v>39</v>
      </c>
      <c r="C26" s="18" t="s">
        <v>19</v>
      </c>
      <c r="D26" s="3">
        <f t="shared" ref="D26:J26" si="9">SUM(D27:D30)</f>
        <v>179156.3</v>
      </c>
      <c r="E26" s="3">
        <f t="shared" si="9"/>
        <v>145812</v>
      </c>
      <c r="F26" s="3">
        <f t="shared" si="9"/>
        <v>138839</v>
      </c>
      <c r="G26" s="10">
        <f t="shared" si="9"/>
        <v>403918</v>
      </c>
      <c r="H26" s="6">
        <f t="shared" si="9"/>
        <v>68136.2</v>
      </c>
      <c r="I26" s="3">
        <f t="shared" si="9"/>
        <v>0</v>
      </c>
      <c r="J26" s="3">
        <f t="shared" si="9"/>
        <v>935861.5</v>
      </c>
    </row>
    <row r="27" spans="1:10" x14ac:dyDescent="0.25">
      <c r="A27" s="43"/>
      <c r="B27" s="45"/>
      <c r="C27" s="18" t="s">
        <v>20</v>
      </c>
      <c r="D27" s="3">
        <v>0</v>
      </c>
      <c r="E27" s="4">
        <v>0</v>
      </c>
      <c r="F27" s="4">
        <v>0</v>
      </c>
      <c r="G27" s="11">
        <v>0</v>
      </c>
      <c r="H27" s="4">
        <v>0</v>
      </c>
      <c r="I27" s="3">
        <v>0</v>
      </c>
      <c r="J27" s="3">
        <f t="shared" si="8"/>
        <v>0</v>
      </c>
    </row>
    <row r="28" spans="1:10" x14ac:dyDescent="0.25">
      <c r="A28" s="43"/>
      <c r="B28" s="45"/>
      <c r="C28" s="18" t="s">
        <v>21</v>
      </c>
      <c r="D28" s="3">
        <v>179156.3</v>
      </c>
      <c r="E28" s="4">
        <v>145812</v>
      </c>
      <c r="F28" s="4">
        <v>138839</v>
      </c>
      <c r="G28" s="11">
        <v>403918</v>
      </c>
      <c r="H28" s="13">
        <v>68136.2</v>
      </c>
      <c r="I28" s="3">
        <v>0</v>
      </c>
      <c r="J28" s="3">
        <f t="shared" si="8"/>
        <v>935861.5</v>
      </c>
    </row>
    <row r="29" spans="1:10" x14ac:dyDescent="0.25">
      <c r="A29" s="43"/>
      <c r="B29" s="45"/>
      <c r="C29" s="18" t="s">
        <v>22</v>
      </c>
      <c r="D29" s="3">
        <v>0</v>
      </c>
      <c r="E29" s="4">
        <v>0</v>
      </c>
      <c r="F29" s="4">
        <v>0</v>
      </c>
      <c r="G29" s="11">
        <v>0</v>
      </c>
      <c r="H29" s="4">
        <v>0</v>
      </c>
      <c r="I29" s="3">
        <v>0</v>
      </c>
      <c r="J29" s="3">
        <f t="shared" si="8"/>
        <v>0</v>
      </c>
    </row>
    <row r="30" spans="1:10" x14ac:dyDescent="0.25">
      <c r="A30" s="43"/>
      <c r="B30" s="46"/>
      <c r="C30" s="18" t="s">
        <v>23</v>
      </c>
      <c r="D30" s="3">
        <v>0</v>
      </c>
      <c r="E30" s="4">
        <v>0</v>
      </c>
      <c r="F30" s="4">
        <v>0</v>
      </c>
      <c r="G30" s="11">
        <v>0</v>
      </c>
      <c r="H30" s="4">
        <v>0</v>
      </c>
      <c r="I30" s="3">
        <v>0</v>
      </c>
      <c r="J30" s="3">
        <f t="shared" si="8"/>
        <v>0</v>
      </c>
    </row>
    <row r="31" spans="1:10" ht="18.75" customHeight="1" x14ac:dyDescent="0.25">
      <c r="A31" s="47" t="s">
        <v>26</v>
      </c>
      <c r="B31" s="48" t="s">
        <v>52</v>
      </c>
      <c r="C31" s="19" t="s">
        <v>19</v>
      </c>
      <c r="D31" s="5">
        <f>SUM(D32:D35)</f>
        <v>486341</v>
      </c>
      <c r="E31" s="5">
        <f t="shared" ref="E31:J31" si="10">SUM(E32:E35)</f>
        <v>84236.7</v>
      </c>
      <c r="F31" s="5">
        <f t="shared" si="10"/>
        <v>197278.4</v>
      </c>
      <c r="G31" s="10">
        <f t="shared" si="10"/>
        <v>204913.5</v>
      </c>
      <c r="H31" s="5">
        <f t="shared" si="10"/>
        <v>932120.6</v>
      </c>
      <c r="I31" s="5">
        <f t="shared" si="10"/>
        <v>0</v>
      </c>
      <c r="J31" s="5">
        <f t="shared" si="10"/>
        <v>1904890.2</v>
      </c>
    </row>
    <row r="32" spans="1:10" ht="17.25" customHeight="1" x14ac:dyDescent="0.25">
      <c r="A32" s="47"/>
      <c r="B32" s="49"/>
      <c r="C32" s="19" t="s">
        <v>20</v>
      </c>
      <c r="D32" s="5">
        <f>D37</f>
        <v>0</v>
      </c>
      <c r="E32" s="5">
        <f t="shared" ref="E32:I35" si="11">E37</f>
        <v>0</v>
      </c>
      <c r="F32" s="5">
        <f t="shared" si="11"/>
        <v>0</v>
      </c>
      <c r="G32" s="10">
        <f t="shared" si="11"/>
        <v>0</v>
      </c>
      <c r="H32" s="5">
        <f t="shared" si="11"/>
        <v>0</v>
      </c>
      <c r="I32" s="5">
        <f t="shared" si="11"/>
        <v>0</v>
      </c>
      <c r="J32" s="5">
        <f t="shared" ref="J32:J35" si="12">SUM(D32:I32)</f>
        <v>0</v>
      </c>
    </row>
    <row r="33" spans="1:10" ht="18" customHeight="1" x14ac:dyDescent="0.25">
      <c r="A33" s="47"/>
      <c r="B33" s="49"/>
      <c r="C33" s="19" t="s">
        <v>21</v>
      </c>
      <c r="D33" s="5">
        <f>D38</f>
        <v>434250.1</v>
      </c>
      <c r="E33" s="5">
        <f t="shared" si="11"/>
        <v>67976</v>
      </c>
      <c r="F33" s="5">
        <f t="shared" si="11"/>
        <v>185320.1</v>
      </c>
      <c r="G33" s="10">
        <f t="shared" si="11"/>
        <v>186077.5</v>
      </c>
      <c r="H33" s="5">
        <f t="shared" si="11"/>
        <v>876193.4</v>
      </c>
      <c r="I33" s="5">
        <f t="shared" si="11"/>
        <v>0</v>
      </c>
      <c r="J33" s="5">
        <f t="shared" si="12"/>
        <v>1749817.1</v>
      </c>
    </row>
    <row r="34" spans="1:10" ht="18.75" customHeight="1" x14ac:dyDescent="0.25">
      <c r="A34" s="47"/>
      <c r="B34" s="49"/>
      <c r="C34" s="19" t="s">
        <v>22</v>
      </c>
      <c r="D34" s="5">
        <f>D39</f>
        <v>44968.7</v>
      </c>
      <c r="E34" s="5">
        <f t="shared" si="11"/>
        <v>16260.7</v>
      </c>
      <c r="F34" s="5">
        <f t="shared" si="11"/>
        <v>11958.3</v>
      </c>
      <c r="G34" s="10">
        <f t="shared" si="11"/>
        <v>18836</v>
      </c>
      <c r="H34" s="5">
        <f t="shared" si="11"/>
        <v>55927.199999999997</v>
      </c>
      <c r="I34" s="5">
        <f t="shared" si="11"/>
        <v>0</v>
      </c>
      <c r="J34" s="5">
        <f t="shared" si="12"/>
        <v>147950.9</v>
      </c>
    </row>
    <row r="35" spans="1:10" x14ac:dyDescent="0.25">
      <c r="A35" s="47"/>
      <c r="B35" s="50"/>
      <c r="C35" s="19" t="s">
        <v>23</v>
      </c>
      <c r="D35" s="5">
        <f>D40</f>
        <v>7122.2</v>
      </c>
      <c r="E35" s="5">
        <f t="shared" si="11"/>
        <v>0</v>
      </c>
      <c r="F35" s="5">
        <f t="shared" si="11"/>
        <v>0</v>
      </c>
      <c r="G35" s="10">
        <f t="shared" si="11"/>
        <v>0</v>
      </c>
      <c r="H35" s="5">
        <f t="shared" si="11"/>
        <v>0</v>
      </c>
      <c r="I35" s="5">
        <f t="shared" si="11"/>
        <v>0</v>
      </c>
      <c r="J35" s="5">
        <f t="shared" si="12"/>
        <v>7122.2</v>
      </c>
    </row>
    <row r="36" spans="1:10" x14ac:dyDescent="0.25">
      <c r="A36" s="42" t="s">
        <v>38</v>
      </c>
      <c r="B36" s="44" t="s">
        <v>27</v>
      </c>
      <c r="C36" s="18" t="s">
        <v>19</v>
      </c>
      <c r="D36" s="3">
        <f>SUM(D37:D40)</f>
        <v>486341</v>
      </c>
      <c r="E36" s="3">
        <f t="shared" ref="E36:J36" si="13">SUM(E37:E40)</f>
        <v>84236.7</v>
      </c>
      <c r="F36" s="3">
        <f t="shared" si="13"/>
        <v>197278.4</v>
      </c>
      <c r="G36" s="14">
        <f t="shared" si="13"/>
        <v>204913.5</v>
      </c>
      <c r="H36" s="6">
        <f t="shared" si="13"/>
        <v>932120.6</v>
      </c>
      <c r="I36" s="3">
        <f t="shared" si="13"/>
        <v>0</v>
      </c>
      <c r="J36" s="3">
        <f t="shared" si="13"/>
        <v>1904890.2</v>
      </c>
    </row>
    <row r="37" spans="1:10" x14ac:dyDescent="0.25">
      <c r="A37" s="43"/>
      <c r="B37" s="45"/>
      <c r="C37" s="18" t="s">
        <v>20</v>
      </c>
      <c r="D37" s="3">
        <v>0</v>
      </c>
      <c r="E37" s="4">
        <v>0</v>
      </c>
      <c r="F37" s="4">
        <v>0</v>
      </c>
      <c r="G37" s="11">
        <v>0</v>
      </c>
      <c r="H37" s="4">
        <v>0</v>
      </c>
      <c r="I37" s="3">
        <v>0</v>
      </c>
      <c r="J37" s="3">
        <f t="shared" ref="J37:J39" si="14">SUM(D37:I37)</f>
        <v>0</v>
      </c>
    </row>
    <row r="38" spans="1:10" x14ac:dyDescent="0.25">
      <c r="A38" s="43"/>
      <c r="B38" s="45"/>
      <c r="C38" s="18" t="s">
        <v>21</v>
      </c>
      <c r="D38" s="3">
        <v>434250.1</v>
      </c>
      <c r="E38" s="4">
        <v>67976</v>
      </c>
      <c r="F38" s="4">
        <v>185320.1</v>
      </c>
      <c r="G38" s="12">
        <v>186077.5</v>
      </c>
      <c r="H38" s="13">
        <v>876193.4</v>
      </c>
      <c r="I38" s="3">
        <v>0</v>
      </c>
      <c r="J38" s="3">
        <f>SUM(D38:I38)</f>
        <v>1749817.1</v>
      </c>
    </row>
    <row r="39" spans="1:10" x14ac:dyDescent="0.25">
      <c r="A39" s="43"/>
      <c r="B39" s="45"/>
      <c r="C39" s="18" t="s">
        <v>22</v>
      </c>
      <c r="D39" s="3">
        <v>44968.7</v>
      </c>
      <c r="E39" s="4">
        <v>16260.7</v>
      </c>
      <c r="F39" s="4">
        <v>11958.3</v>
      </c>
      <c r="G39" s="12">
        <f>6958.7+11877.3</f>
        <v>18836</v>
      </c>
      <c r="H39" s="13">
        <v>55927.199999999997</v>
      </c>
      <c r="I39" s="3">
        <v>0</v>
      </c>
      <c r="J39" s="3">
        <f t="shared" si="14"/>
        <v>147950.9</v>
      </c>
    </row>
    <row r="40" spans="1:10" x14ac:dyDescent="0.25">
      <c r="A40" s="43"/>
      <c r="B40" s="46"/>
      <c r="C40" s="18" t="s">
        <v>23</v>
      </c>
      <c r="D40" s="3">
        <v>7122.2</v>
      </c>
      <c r="E40" s="4">
        <v>0</v>
      </c>
      <c r="F40" s="4">
        <v>0</v>
      </c>
      <c r="G40" s="11">
        <v>0</v>
      </c>
      <c r="H40" s="4">
        <v>0</v>
      </c>
      <c r="I40" s="3">
        <v>0</v>
      </c>
      <c r="J40" s="3">
        <f>SUM(D40:I40)</f>
        <v>7122.2</v>
      </c>
    </row>
    <row r="41" spans="1:10" x14ac:dyDescent="0.25">
      <c r="A41" s="47" t="s">
        <v>28</v>
      </c>
      <c r="B41" s="48" t="s">
        <v>33</v>
      </c>
      <c r="C41" s="19" t="s">
        <v>19</v>
      </c>
      <c r="D41" s="5">
        <f>SUM(D42:D45)</f>
        <v>35048.1</v>
      </c>
      <c r="E41" s="5">
        <f t="shared" ref="E41:J41" si="15">SUM(E42:E45)</f>
        <v>5043.8</v>
      </c>
      <c r="F41" s="5">
        <f t="shared" si="15"/>
        <v>0</v>
      </c>
      <c r="G41" s="10">
        <f t="shared" si="15"/>
        <v>0</v>
      </c>
      <c r="H41" s="5">
        <f t="shared" si="15"/>
        <v>0</v>
      </c>
      <c r="I41" s="5">
        <f t="shared" si="15"/>
        <v>0</v>
      </c>
      <c r="J41" s="5">
        <f t="shared" si="15"/>
        <v>40091.9</v>
      </c>
    </row>
    <row r="42" spans="1:10" x14ac:dyDescent="0.25">
      <c r="A42" s="47"/>
      <c r="B42" s="49"/>
      <c r="C42" s="19" t="s">
        <v>20</v>
      </c>
      <c r="D42" s="5">
        <f>D47+D52+D57</f>
        <v>0</v>
      </c>
      <c r="E42" s="5">
        <f t="shared" ref="E42:I45" si="16">E47+E52+E57</f>
        <v>0</v>
      </c>
      <c r="F42" s="5">
        <f t="shared" si="16"/>
        <v>0</v>
      </c>
      <c r="G42" s="10">
        <f t="shared" si="16"/>
        <v>0</v>
      </c>
      <c r="H42" s="5">
        <f t="shared" si="16"/>
        <v>0</v>
      </c>
      <c r="I42" s="5">
        <f t="shared" si="16"/>
        <v>0</v>
      </c>
      <c r="J42" s="5">
        <f t="shared" ref="J42:J45" si="17">SUM(D42:I42)</f>
        <v>0</v>
      </c>
    </row>
    <row r="43" spans="1:10" x14ac:dyDescent="0.25">
      <c r="A43" s="47"/>
      <c r="B43" s="49"/>
      <c r="C43" s="19" t="s">
        <v>21</v>
      </c>
      <c r="D43" s="5">
        <f>D48+D53+D58</f>
        <v>0</v>
      </c>
      <c r="E43" s="5">
        <f t="shared" si="16"/>
        <v>0</v>
      </c>
      <c r="F43" s="5">
        <f t="shared" si="16"/>
        <v>0</v>
      </c>
      <c r="G43" s="10">
        <f t="shared" si="16"/>
        <v>0</v>
      </c>
      <c r="H43" s="5">
        <f t="shared" si="16"/>
        <v>0</v>
      </c>
      <c r="I43" s="5">
        <f t="shared" si="16"/>
        <v>0</v>
      </c>
      <c r="J43" s="5">
        <f t="shared" si="17"/>
        <v>0</v>
      </c>
    </row>
    <row r="44" spans="1:10" x14ac:dyDescent="0.25">
      <c r="A44" s="47"/>
      <c r="B44" s="49"/>
      <c r="C44" s="19" t="s">
        <v>22</v>
      </c>
      <c r="D44" s="5">
        <f>D49+D54+D59</f>
        <v>35048.1</v>
      </c>
      <c r="E44" s="5">
        <f t="shared" si="16"/>
        <v>5043.8</v>
      </c>
      <c r="F44" s="5">
        <f t="shared" si="16"/>
        <v>0</v>
      </c>
      <c r="G44" s="10">
        <f t="shared" si="16"/>
        <v>0</v>
      </c>
      <c r="H44" s="5">
        <f t="shared" si="16"/>
        <v>0</v>
      </c>
      <c r="I44" s="5">
        <f t="shared" si="16"/>
        <v>0</v>
      </c>
      <c r="J44" s="5">
        <f t="shared" si="17"/>
        <v>40091.9</v>
      </c>
    </row>
    <row r="45" spans="1:10" x14ac:dyDescent="0.25">
      <c r="A45" s="47"/>
      <c r="B45" s="50"/>
      <c r="C45" s="19" t="s">
        <v>23</v>
      </c>
      <c r="D45" s="5">
        <f>D50+D55+D60</f>
        <v>0</v>
      </c>
      <c r="E45" s="5">
        <f t="shared" si="16"/>
        <v>0</v>
      </c>
      <c r="F45" s="5">
        <f t="shared" si="16"/>
        <v>0</v>
      </c>
      <c r="G45" s="10">
        <f t="shared" si="16"/>
        <v>0</v>
      </c>
      <c r="H45" s="5">
        <f t="shared" si="16"/>
        <v>0</v>
      </c>
      <c r="I45" s="5">
        <f t="shared" si="16"/>
        <v>0</v>
      </c>
      <c r="J45" s="5">
        <f t="shared" si="17"/>
        <v>0</v>
      </c>
    </row>
    <row r="46" spans="1:10" ht="21" customHeight="1" x14ac:dyDescent="0.25">
      <c r="A46" s="42" t="s">
        <v>38</v>
      </c>
      <c r="B46" s="44" t="s">
        <v>41</v>
      </c>
      <c r="C46" s="18" t="s">
        <v>19</v>
      </c>
      <c r="D46" s="3">
        <f>SUM(D47:D50)</f>
        <v>29855</v>
      </c>
      <c r="E46" s="3">
        <f t="shared" ref="E46:J46" si="18">SUM(E47:E50)</f>
        <v>0</v>
      </c>
      <c r="F46" s="3">
        <f t="shared" si="18"/>
        <v>0</v>
      </c>
      <c r="G46" s="10">
        <f t="shared" si="18"/>
        <v>0</v>
      </c>
      <c r="H46" s="3">
        <f t="shared" si="18"/>
        <v>0</v>
      </c>
      <c r="I46" s="3">
        <f t="shared" si="18"/>
        <v>0</v>
      </c>
      <c r="J46" s="3">
        <f t="shared" si="18"/>
        <v>29855</v>
      </c>
    </row>
    <row r="47" spans="1:10" x14ac:dyDescent="0.25">
      <c r="A47" s="43"/>
      <c r="B47" s="45"/>
      <c r="C47" s="18" t="s">
        <v>20</v>
      </c>
      <c r="D47" s="3">
        <v>0</v>
      </c>
      <c r="E47" s="4">
        <v>0</v>
      </c>
      <c r="F47" s="4">
        <v>0</v>
      </c>
      <c r="G47" s="11">
        <v>0</v>
      </c>
      <c r="H47" s="4">
        <v>0</v>
      </c>
      <c r="I47" s="4">
        <v>0</v>
      </c>
      <c r="J47" s="3">
        <f t="shared" ref="J47:J60" si="19">SUM(D47:I47)</f>
        <v>0</v>
      </c>
    </row>
    <row r="48" spans="1:10" x14ac:dyDescent="0.25">
      <c r="A48" s="43"/>
      <c r="B48" s="45"/>
      <c r="C48" s="18" t="s">
        <v>21</v>
      </c>
      <c r="D48" s="3">
        <v>0</v>
      </c>
      <c r="E48" s="4">
        <v>0</v>
      </c>
      <c r="F48" s="4">
        <v>0</v>
      </c>
      <c r="G48" s="11">
        <v>0</v>
      </c>
      <c r="H48" s="4">
        <v>0</v>
      </c>
      <c r="I48" s="4">
        <v>0</v>
      </c>
      <c r="J48" s="3">
        <f t="shared" si="19"/>
        <v>0</v>
      </c>
    </row>
    <row r="49" spans="1:10" x14ac:dyDescent="0.25">
      <c r="A49" s="43"/>
      <c r="B49" s="45"/>
      <c r="C49" s="18" t="s">
        <v>22</v>
      </c>
      <c r="D49" s="3">
        <v>29855</v>
      </c>
      <c r="E49" s="4">
        <v>0</v>
      </c>
      <c r="F49" s="4">
        <v>0</v>
      </c>
      <c r="G49" s="11">
        <v>0</v>
      </c>
      <c r="H49" s="4">
        <v>0</v>
      </c>
      <c r="I49" s="4">
        <v>0</v>
      </c>
      <c r="J49" s="3">
        <f t="shared" si="19"/>
        <v>29855</v>
      </c>
    </row>
    <row r="50" spans="1:10" ht="22.5" customHeight="1" x14ac:dyDescent="0.25">
      <c r="A50" s="43"/>
      <c r="B50" s="46"/>
      <c r="C50" s="18" t="s">
        <v>23</v>
      </c>
      <c r="D50" s="3">
        <v>0</v>
      </c>
      <c r="E50" s="4">
        <v>0</v>
      </c>
      <c r="F50" s="4">
        <v>0</v>
      </c>
      <c r="G50" s="11">
        <v>0</v>
      </c>
      <c r="H50" s="4">
        <v>0</v>
      </c>
      <c r="I50" s="4">
        <v>0</v>
      </c>
      <c r="J50" s="3">
        <f t="shared" si="19"/>
        <v>0</v>
      </c>
    </row>
    <row r="51" spans="1:10" ht="24" customHeight="1" x14ac:dyDescent="0.25">
      <c r="A51" s="42" t="s">
        <v>38</v>
      </c>
      <c r="B51" s="44" t="s">
        <v>43</v>
      </c>
      <c r="C51" s="18" t="s">
        <v>19</v>
      </c>
      <c r="D51" s="3">
        <f>SUM(D52:D55)</f>
        <v>5193.1000000000004</v>
      </c>
      <c r="E51" s="3">
        <f t="shared" ref="E51:J51" si="20">SUM(E52:E55)</f>
        <v>5043.8</v>
      </c>
      <c r="F51" s="3">
        <f t="shared" si="20"/>
        <v>0</v>
      </c>
      <c r="G51" s="10">
        <f t="shared" si="20"/>
        <v>0</v>
      </c>
      <c r="H51" s="3">
        <f t="shared" si="20"/>
        <v>0</v>
      </c>
      <c r="I51" s="3">
        <f t="shared" si="20"/>
        <v>0</v>
      </c>
      <c r="J51" s="3">
        <f t="shared" si="20"/>
        <v>10236.900000000001</v>
      </c>
    </row>
    <row r="52" spans="1:10" ht="21" customHeight="1" x14ac:dyDescent="0.25">
      <c r="A52" s="43"/>
      <c r="B52" s="45"/>
      <c r="C52" s="18" t="s">
        <v>20</v>
      </c>
      <c r="D52" s="3">
        <v>0</v>
      </c>
      <c r="E52" s="4">
        <v>0</v>
      </c>
      <c r="F52" s="4">
        <v>0</v>
      </c>
      <c r="G52" s="11">
        <v>0</v>
      </c>
      <c r="H52" s="4">
        <v>0</v>
      </c>
      <c r="I52" s="4">
        <v>0</v>
      </c>
      <c r="J52" s="3">
        <f t="shared" si="19"/>
        <v>0</v>
      </c>
    </row>
    <row r="53" spans="1:10" ht="18.75" customHeight="1" x14ac:dyDescent="0.25">
      <c r="A53" s="43"/>
      <c r="B53" s="45"/>
      <c r="C53" s="18" t="s">
        <v>21</v>
      </c>
      <c r="D53" s="3">
        <v>0</v>
      </c>
      <c r="E53" s="4">
        <v>0</v>
      </c>
      <c r="F53" s="4">
        <v>0</v>
      </c>
      <c r="G53" s="11">
        <v>0</v>
      </c>
      <c r="H53" s="4">
        <v>0</v>
      </c>
      <c r="I53" s="4">
        <v>0</v>
      </c>
      <c r="J53" s="3">
        <f t="shared" si="19"/>
        <v>0</v>
      </c>
    </row>
    <row r="54" spans="1:10" ht="19.5" customHeight="1" x14ac:dyDescent="0.25">
      <c r="A54" s="43"/>
      <c r="B54" s="45"/>
      <c r="C54" s="18" t="s">
        <v>22</v>
      </c>
      <c r="D54" s="3">
        <v>5193.1000000000004</v>
      </c>
      <c r="E54" s="4">
        <v>5043.8</v>
      </c>
      <c r="F54" s="4">
        <v>0</v>
      </c>
      <c r="G54" s="11">
        <v>0</v>
      </c>
      <c r="H54" s="4">
        <v>0</v>
      </c>
      <c r="I54" s="4">
        <v>0</v>
      </c>
      <c r="J54" s="3">
        <f t="shared" si="19"/>
        <v>10236.900000000001</v>
      </c>
    </row>
    <row r="55" spans="1:10" ht="28.5" customHeight="1" x14ac:dyDescent="0.25">
      <c r="A55" s="43"/>
      <c r="B55" s="46"/>
      <c r="C55" s="18" t="s">
        <v>23</v>
      </c>
      <c r="D55" s="3">
        <v>0</v>
      </c>
      <c r="E55" s="4">
        <v>0</v>
      </c>
      <c r="F55" s="4">
        <v>0</v>
      </c>
      <c r="G55" s="11">
        <v>0</v>
      </c>
      <c r="H55" s="4">
        <v>0</v>
      </c>
      <c r="I55" s="4">
        <v>0</v>
      </c>
      <c r="J55" s="3">
        <f t="shared" si="19"/>
        <v>0</v>
      </c>
    </row>
    <row r="56" spans="1:10" ht="19.5" customHeight="1" x14ac:dyDescent="0.25">
      <c r="A56" s="42" t="s">
        <v>42</v>
      </c>
      <c r="B56" s="44" t="s">
        <v>34</v>
      </c>
      <c r="C56" s="18" t="s">
        <v>19</v>
      </c>
      <c r="D56" s="3">
        <f>SUM(D57:D60)</f>
        <v>0</v>
      </c>
      <c r="E56" s="3">
        <f t="shared" ref="E56:J56" si="21">SUM(E57:E60)</f>
        <v>0</v>
      </c>
      <c r="F56" s="3">
        <f t="shared" si="21"/>
        <v>0</v>
      </c>
      <c r="G56" s="10">
        <f t="shared" si="21"/>
        <v>0</v>
      </c>
      <c r="H56" s="3">
        <f t="shared" si="21"/>
        <v>0</v>
      </c>
      <c r="I56" s="3">
        <f t="shared" si="21"/>
        <v>0</v>
      </c>
      <c r="J56" s="3">
        <f t="shared" si="21"/>
        <v>0</v>
      </c>
    </row>
    <row r="57" spans="1:10" ht="24" customHeight="1" x14ac:dyDescent="0.25">
      <c r="A57" s="43"/>
      <c r="B57" s="45"/>
      <c r="C57" s="18" t="s">
        <v>20</v>
      </c>
      <c r="D57" s="3">
        <v>0</v>
      </c>
      <c r="E57" s="3">
        <v>0</v>
      </c>
      <c r="F57" s="3">
        <v>0</v>
      </c>
      <c r="G57" s="10">
        <v>0</v>
      </c>
      <c r="H57" s="3">
        <v>0</v>
      </c>
      <c r="I57" s="3">
        <v>0</v>
      </c>
      <c r="J57" s="3">
        <f t="shared" si="19"/>
        <v>0</v>
      </c>
    </row>
    <row r="58" spans="1:10" ht="20.25" customHeight="1" x14ac:dyDescent="0.25">
      <c r="A58" s="43"/>
      <c r="B58" s="45"/>
      <c r="C58" s="18" t="s">
        <v>21</v>
      </c>
      <c r="D58" s="3">
        <v>0</v>
      </c>
      <c r="E58" s="3">
        <v>0</v>
      </c>
      <c r="F58" s="3">
        <v>0</v>
      </c>
      <c r="G58" s="10">
        <v>0</v>
      </c>
      <c r="H58" s="3">
        <v>0</v>
      </c>
      <c r="I58" s="3">
        <v>0</v>
      </c>
      <c r="J58" s="3">
        <f t="shared" si="19"/>
        <v>0</v>
      </c>
    </row>
    <row r="59" spans="1:10" ht="21" customHeight="1" x14ac:dyDescent="0.25">
      <c r="A59" s="43"/>
      <c r="B59" s="45"/>
      <c r="C59" s="18" t="s">
        <v>22</v>
      </c>
      <c r="D59" s="3">
        <v>0</v>
      </c>
      <c r="E59" s="3">
        <v>0</v>
      </c>
      <c r="F59" s="3">
        <v>0</v>
      </c>
      <c r="G59" s="10">
        <v>0</v>
      </c>
      <c r="H59" s="3">
        <v>0</v>
      </c>
      <c r="I59" s="3">
        <v>0</v>
      </c>
      <c r="J59" s="3">
        <f t="shared" si="19"/>
        <v>0</v>
      </c>
    </row>
    <row r="60" spans="1:10" ht="47.25" customHeight="1" x14ac:dyDescent="0.25">
      <c r="A60" s="43"/>
      <c r="B60" s="46"/>
      <c r="C60" s="18" t="s">
        <v>23</v>
      </c>
      <c r="D60" s="3">
        <v>0</v>
      </c>
      <c r="E60" s="3">
        <v>0</v>
      </c>
      <c r="F60" s="3">
        <v>0</v>
      </c>
      <c r="G60" s="10">
        <v>0</v>
      </c>
      <c r="H60" s="3">
        <v>0</v>
      </c>
      <c r="I60" s="3">
        <v>0</v>
      </c>
      <c r="J60" s="3">
        <f t="shared" si="19"/>
        <v>0</v>
      </c>
    </row>
    <row r="61" spans="1:10" x14ac:dyDescent="0.25">
      <c r="A61" s="1"/>
    </row>
  </sheetData>
  <mergeCells count="32">
    <mergeCell ref="A1:J1"/>
    <mergeCell ref="A3:A9"/>
    <mergeCell ref="B3:B9"/>
    <mergeCell ref="C3:C9"/>
    <mergeCell ref="D3:I5"/>
    <mergeCell ref="J3:J9"/>
    <mergeCell ref="D6:D9"/>
    <mergeCell ref="E6:E9"/>
    <mergeCell ref="F6:F9"/>
    <mergeCell ref="G6:G9"/>
    <mergeCell ref="H6:H9"/>
    <mergeCell ref="I6:I9"/>
    <mergeCell ref="A11:A15"/>
    <mergeCell ref="B11:B15"/>
    <mergeCell ref="A16:A20"/>
    <mergeCell ref="B16:B20"/>
    <mergeCell ref="A21:A25"/>
    <mergeCell ref="B21:B25"/>
    <mergeCell ref="A26:A30"/>
    <mergeCell ref="B26:B30"/>
    <mergeCell ref="A31:A35"/>
    <mergeCell ref="B31:B35"/>
    <mergeCell ref="A51:A55"/>
    <mergeCell ref="B51:B55"/>
    <mergeCell ref="A56:A60"/>
    <mergeCell ref="B56:B60"/>
    <mergeCell ref="A36:A40"/>
    <mergeCell ref="B36:B40"/>
    <mergeCell ref="A41:A45"/>
    <mergeCell ref="B41:B45"/>
    <mergeCell ref="A46:A50"/>
    <mergeCell ref="B46:B50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view="pageBreakPreview" topLeftCell="A51" zoomScale="130" zoomScaleNormal="100" zoomScaleSheetLayoutView="130" workbookViewId="0">
      <selection activeCell="I62" sqref="I62"/>
    </sheetView>
  </sheetViews>
  <sheetFormatPr defaultRowHeight="15" x14ac:dyDescent="0.25"/>
  <cols>
    <col min="1" max="2" width="9.140625" style="21"/>
    <col min="3" max="3" width="16.85546875" style="21" customWidth="1"/>
    <col min="4" max="4" width="17.7109375" style="21" customWidth="1"/>
    <col min="5" max="5" width="14.42578125" style="21" customWidth="1"/>
    <col min="6" max="11" width="9.140625" style="21"/>
    <col min="12" max="12" width="13" style="21" customWidth="1"/>
    <col min="13" max="16384" width="9.140625" style="21"/>
  </cols>
  <sheetData>
    <row r="1" spans="1:12" ht="16.5" customHeight="1" x14ac:dyDescent="0.25">
      <c r="H1" s="65" t="s">
        <v>0</v>
      </c>
      <c r="I1" s="65"/>
      <c r="J1" s="65"/>
      <c r="K1" s="65"/>
      <c r="L1" s="65"/>
    </row>
    <row r="2" spans="1:12" ht="16.5" customHeight="1" x14ac:dyDescent="0.25">
      <c r="H2" s="65" t="s">
        <v>1</v>
      </c>
      <c r="I2" s="65"/>
      <c r="J2" s="65"/>
      <c r="K2" s="65"/>
      <c r="L2" s="65"/>
    </row>
    <row r="3" spans="1:12" ht="16.5" customHeight="1" x14ac:dyDescent="0.25">
      <c r="H3" s="65" t="s">
        <v>2</v>
      </c>
      <c r="I3" s="65"/>
      <c r="J3" s="65"/>
      <c r="K3" s="65"/>
      <c r="L3" s="65"/>
    </row>
    <row r="4" spans="1:12" ht="16.5" customHeight="1" x14ac:dyDescent="0.25">
      <c r="H4" s="65" t="s">
        <v>3</v>
      </c>
      <c r="I4" s="65"/>
      <c r="J4" s="65"/>
      <c r="K4" s="65"/>
      <c r="L4" s="65"/>
    </row>
    <row r="5" spans="1:12" ht="16.5" customHeight="1" x14ac:dyDescent="0.25">
      <c r="H5" s="65" t="s">
        <v>4</v>
      </c>
      <c r="I5" s="65"/>
      <c r="J5" s="65"/>
      <c r="K5" s="65"/>
      <c r="L5" s="65"/>
    </row>
    <row r="6" spans="1:12" ht="18.75" x14ac:dyDescent="0.25">
      <c r="A6" s="22"/>
    </row>
    <row r="7" spans="1:12" ht="18.75" x14ac:dyDescent="0.25">
      <c r="H7" s="64" t="s">
        <v>0</v>
      </c>
      <c r="I7" s="64"/>
      <c r="J7" s="64"/>
      <c r="K7" s="64"/>
      <c r="L7" s="64"/>
    </row>
    <row r="8" spans="1:12" ht="18.75" x14ac:dyDescent="0.25">
      <c r="H8" s="64" t="s">
        <v>5</v>
      </c>
      <c r="I8" s="64"/>
      <c r="J8" s="64"/>
      <c r="K8" s="64"/>
      <c r="L8" s="64"/>
    </row>
    <row r="9" spans="1:12" ht="18.75" x14ac:dyDescent="0.25">
      <c r="H9" s="22"/>
      <c r="I9" s="22"/>
      <c r="J9" s="22"/>
      <c r="K9" s="22"/>
      <c r="L9" s="22"/>
    </row>
    <row r="10" spans="1:12" ht="18.75" x14ac:dyDescent="0.25">
      <c r="H10" s="68" t="s">
        <v>6</v>
      </c>
      <c r="I10" s="68"/>
      <c r="J10" s="68"/>
      <c r="K10" s="68"/>
      <c r="L10" s="68"/>
    </row>
    <row r="11" spans="1:12" ht="9" customHeight="1" x14ac:dyDescent="0.25">
      <c r="A11" s="23"/>
    </row>
    <row r="12" spans="1:12" ht="36.75" customHeight="1" x14ac:dyDescent="0.25">
      <c r="A12" s="64" t="s">
        <v>7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ht="2.25" hidden="1" customHeight="1" x14ac:dyDescent="0.25">
      <c r="A13" s="66"/>
      <c r="B13" s="66"/>
      <c r="C13" s="66"/>
      <c r="D13" s="66"/>
      <c r="E13" s="66"/>
      <c r="F13" s="66"/>
      <c r="G13" s="67"/>
      <c r="H13" s="67"/>
      <c r="I13" s="67"/>
      <c r="J13" s="67"/>
      <c r="K13" s="67"/>
      <c r="L13" s="66"/>
    </row>
    <row r="14" spans="1:12" ht="3" customHeight="1" x14ac:dyDescent="0.25">
      <c r="A14" s="66"/>
      <c r="B14" s="66"/>
      <c r="C14" s="66"/>
      <c r="D14" s="66"/>
      <c r="E14" s="66"/>
      <c r="F14" s="66"/>
      <c r="G14" s="67"/>
      <c r="H14" s="67"/>
      <c r="I14" s="67"/>
      <c r="J14" s="67"/>
      <c r="K14" s="67"/>
      <c r="L14" s="66"/>
    </row>
    <row r="15" spans="1:12" ht="3.75" customHeight="1" x14ac:dyDescent="0.25">
      <c r="A15" s="64" t="s">
        <v>8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ht="19.5" customHeight="1" x14ac:dyDescent="0.25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</row>
    <row r="17" spans="1:12" ht="4.5" customHeight="1" x14ac:dyDescent="0.25">
      <c r="A17" s="24"/>
      <c r="B17" s="61"/>
      <c r="C17" s="61"/>
      <c r="D17" s="61"/>
      <c r="E17" s="61"/>
      <c r="F17" s="61"/>
      <c r="G17" s="62"/>
      <c r="H17" s="62"/>
      <c r="I17" s="62"/>
      <c r="J17" s="62"/>
      <c r="K17" s="62"/>
      <c r="L17" s="24"/>
    </row>
    <row r="18" spans="1:12" ht="27" customHeight="1" x14ac:dyDescent="0.25">
      <c r="A18" s="63" t="s">
        <v>9</v>
      </c>
      <c r="B18" s="63"/>
      <c r="C18" s="60" t="s">
        <v>10</v>
      </c>
      <c r="D18" s="60" t="s">
        <v>11</v>
      </c>
      <c r="E18" s="60" t="s">
        <v>12</v>
      </c>
      <c r="F18" s="60" t="s">
        <v>13</v>
      </c>
      <c r="G18" s="60"/>
      <c r="H18" s="60"/>
      <c r="I18" s="60"/>
      <c r="J18" s="60"/>
      <c r="K18" s="60"/>
      <c r="L18" s="60" t="s">
        <v>37</v>
      </c>
    </row>
    <row r="19" spans="1:12" x14ac:dyDescent="0.25">
      <c r="A19" s="63"/>
      <c r="B19" s="63"/>
      <c r="C19" s="60"/>
      <c r="D19" s="60"/>
      <c r="E19" s="60"/>
      <c r="F19" s="60" t="s">
        <v>35</v>
      </c>
      <c r="G19" s="60" t="s">
        <v>14</v>
      </c>
      <c r="H19" s="60" t="s">
        <v>15</v>
      </c>
      <c r="I19" s="60" t="s">
        <v>16</v>
      </c>
      <c r="J19" s="60" t="s">
        <v>17</v>
      </c>
      <c r="K19" s="60" t="s">
        <v>36</v>
      </c>
      <c r="L19" s="60"/>
    </row>
    <row r="20" spans="1:12" ht="36" customHeight="1" x14ac:dyDescent="0.25">
      <c r="A20" s="63"/>
      <c r="B20" s="63"/>
      <c r="C20" s="60"/>
      <c r="D20" s="60"/>
      <c r="E20" s="60"/>
      <c r="F20" s="60"/>
      <c r="G20" s="60"/>
      <c r="H20" s="60"/>
      <c r="I20" s="60"/>
      <c r="J20" s="60"/>
      <c r="K20" s="60"/>
      <c r="L20" s="60"/>
    </row>
    <row r="21" spans="1:12" x14ac:dyDescent="0.25">
      <c r="A21" s="58">
        <v>1</v>
      </c>
      <c r="B21" s="58"/>
      <c r="C21" s="25">
        <v>2</v>
      </c>
      <c r="D21" s="26">
        <v>3</v>
      </c>
      <c r="E21" s="25">
        <v>4</v>
      </c>
      <c r="F21" s="25">
        <v>5</v>
      </c>
      <c r="G21" s="26">
        <v>6</v>
      </c>
      <c r="H21" s="26">
        <v>7</v>
      </c>
      <c r="I21" s="26">
        <v>8</v>
      </c>
      <c r="J21" s="26">
        <v>9</v>
      </c>
      <c r="K21" s="26">
        <v>10</v>
      </c>
      <c r="L21" s="25">
        <v>11</v>
      </c>
    </row>
    <row r="22" spans="1:12" ht="16.5" customHeight="1" x14ac:dyDescent="0.25">
      <c r="A22" s="58" t="s">
        <v>18</v>
      </c>
      <c r="B22" s="58"/>
      <c r="C22" s="58" t="s">
        <v>31</v>
      </c>
      <c r="D22" s="26" t="s">
        <v>19</v>
      </c>
      <c r="E22" s="20">
        <f t="shared" ref="E22:L22" si="0">SUM(E23:E26)</f>
        <v>5388281.2000000002</v>
      </c>
      <c r="F22" s="20">
        <f t="shared" si="0"/>
        <v>106406</v>
      </c>
      <c r="G22" s="20">
        <f t="shared" si="0"/>
        <v>130537.1</v>
      </c>
      <c r="H22" s="20">
        <f t="shared" si="0"/>
        <v>140833.29999999999</v>
      </c>
      <c r="I22" s="20">
        <f t="shared" si="0"/>
        <v>203066.2</v>
      </c>
      <c r="J22" s="20">
        <f t="shared" si="0"/>
        <v>500334.29999999993</v>
      </c>
      <c r="K22" s="20">
        <f t="shared" si="0"/>
        <v>694347.4</v>
      </c>
      <c r="L22" s="20">
        <f t="shared" si="0"/>
        <v>1775524.3</v>
      </c>
    </row>
    <row r="23" spans="1:12" x14ac:dyDescent="0.25">
      <c r="A23" s="58"/>
      <c r="B23" s="58"/>
      <c r="C23" s="58"/>
      <c r="D23" s="26" t="s">
        <v>20</v>
      </c>
      <c r="E23" s="20">
        <f t="shared" ref="E23:F26" si="1">E28+E43+E53</f>
        <v>340200.8</v>
      </c>
      <c r="F23" s="20">
        <f t="shared" si="1"/>
        <v>0</v>
      </c>
      <c r="G23" s="20">
        <f t="shared" ref="G23:K23" si="2">G28+G43+G53</f>
        <v>0</v>
      </c>
      <c r="H23" s="20">
        <f t="shared" si="2"/>
        <v>0</v>
      </c>
      <c r="I23" s="20">
        <f t="shared" si="2"/>
        <v>0</v>
      </c>
      <c r="J23" s="20">
        <f t="shared" si="2"/>
        <v>79000</v>
      </c>
      <c r="K23" s="20">
        <f t="shared" si="2"/>
        <v>177977</v>
      </c>
      <c r="L23" s="7">
        <f t="shared" ref="L23:L26" si="3">SUM(F23:K23)</f>
        <v>256977</v>
      </c>
    </row>
    <row r="24" spans="1:12" x14ac:dyDescent="0.25">
      <c r="A24" s="58"/>
      <c r="B24" s="58"/>
      <c r="C24" s="58"/>
      <c r="D24" s="26" t="s">
        <v>21</v>
      </c>
      <c r="E24" s="20">
        <f t="shared" si="1"/>
        <v>3201187.6</v>
      </c>
      <c r="F24" s="20">
        <f t="shared" si="1"/>
        <v>0</v>
      </c>
      <c r="G24" s="20">
        <f t="shared" ref="G24:K24" si="4">G29+G44+G54</f>
        <v>0</v>
      </c>
      <c r="H24" s="20">
        <f t="shared" si="4"/>
        <v>28998.1</v>
      </c>
      <c r="I24" s="20">
        <f t="shared" si="4"/>
        <v>100543</v>
      </c>
      <c r="J24" s="20">
        <f t="shared" si="4"/>
        <v>157581.9</v>
      </c>
      <c r="K24" s="20">
        <f t="shared" si="4"/>
        <v>228386</v>
      </c>
      <c r="L24" s="7">
        <f t="shared" si="3"/>
        <v>515509</v>
      </c>
    </row>
    <row r="25" spans="1:12" x14ac:dyDescent="0.25">
      <c r="A25" s="58"/>
      <c r="B25" s="58"/>
      <c r="C25" s="58"/>
      <c r="D25" s="25" t="s">
        <v>22</v>
      </c>
      <c r="E25" s="20">
        <f t="shared" si="1"/>
        <v>1534397.4000000001</v>
      </c>
      <c r="F25" s="20">
        <f t="shared" si="1"/>
        <v>106406</v>
      </c>
      <c r="G25" s="20">
        <f t="shared" ref="G25:K25" si="5">G30+G45+G55</f>
        <v>116210</v>
      </c>
      <c r="H25" s="20">
        <f t="shared" si="5"/>
        <v>68735.399999999994</v>
      </c>
      <c r="I25" s="20">
        <f t="shared" si="5"/>
        <v>54519.6</v>
      </c>
      <c r="J25" s="20">
        <f t="shared" si="5"/>
        <v>131482.29999999999</v>
      </c>
      <c r="K25" s="20">
        <f t="shared" si="5"/>
        <v>259820.80000000002</v>
      </c>
      <c r="L25" s="7">
        <f t="shared" si="3"/>
        <v>737174.1</v>
      </c>
    </row>
    <row r="26" spans="1:12" x14ac:dyDescent="0.25">
      <c r="A26" s="58"/>
      <c r="B26" s="58"/>
      <c r="C26" s="58"/>
      <c r="D26" s="26" t="s">
        <v>23</v>
      </c>
      <c r="E26" s="20">
        <f t="shared" si="1"/>
        <v>312495.40000000002</v>
      </c>
      <c r="F26" s="20">
        <f t="shared" si="1"/>
        <v>0</v>
      </c>
      <c r="G26" s="20">
        <f t="shared" ref="G26:K26" si="6">G31+G46+G56</f>
        <v>14327.1</v>
      </c>
      <c r="H26" s="20">
        <f t="shared" si="6"/>
        <v>43099.799999999996</v>
      </c>
      <c r="I26" s="20">
        <f t="shared" si="6"/>
        <v>48003.600000000006</v>
      </c>
      <c r="J26" s="20">
        <f t="shared" si="6"/>
        <v>132270.1</v>
      </c>
      <c r="K26" s="20">
        <f t="shared" si="6"/>
        <v>28163.599999999999</v>
      </c>
      <c r="L26" s="7">
        <f t="shared" si="3"/>
        <v>265864.2</v>
      </c>
    </row>
    <row r="27" spans="1:12" x14ac:dyDescent="0.25">
      <c r="A27" s="59" t="s">
        <v>24</v>
      </c>
      <c r="B27" s="59"/>
      <c r="C27" s="58" t="s">
        <v>32</v>
      </c>
      <c r="D27" s="26" t="s">
        <v>19</v>
      </c>
      <c r="E27" s="20">
        <f>SUM(E28:E31)</f>
        <v>3241143.5</v>
      </c>
      <c r="F27" s="20">
        <f>SUM(F28:F31)</f>
        <v>96759</v>
      </c>
      <c r="G27" s="7">
        <f>SUM(G28:G31)</f>
        <v>66228.100000000006</v>
      </c>
      <c r="H27" s="7">
        <f t="shared" ref="H27:K27" si="7">SUM(H28:H31)</f>
        <v>104909.59999999999</v>
      </c>
      <c r="I27" s="7">
        <f t="shared" si="7"/>
        <v>95141.200000000012</v>
      </c>
      <c r="J27" s="7">
        <f t="shared" si="7"/>
        <v>295838</v>
      </c>
      <c r="K27" s="7">
        <f t="shared" si="7"/>
        <v>410269.39999999997</v>
      </c>
      <c r="L27" s="7">
        <f>SUM(L28:L31)</f>
        <v>1069145.3</v>
      </c>
    </row>
    <row r="28" spans="1:12" x14ac:dyDescent="0.25">
      <c r="A28" s="59"/>
      <c r="B28" s="59"/>
      <c r="C28" s="58"/>
      <c r="D28" s="26" t="s">
        <v>20</v>
      </c>
      <c r="E28" s="20">
        <f t="shared" ref="E28:G31" si="8">E33+E38</f>
        <v>340200.8</v>
      </c>
      <c r="F28" s="20">
        <f t="shared" si="8"/>
        <v>0</v>
      </c>
      <c r="G28" s="7">
        <f t="shared" si="8"/>
        <v>0</v>
      </c>
      <c r="H28" s="7">
        <f t="shared" ref="H28:K28" si="9">H33+H38</f>
        <v>0</v>
      </c>
      <c r="I28" s="7">
        <f t="shared" si="9"/>
        <v>0</v>
      </c>
      <c r="J28" s="7">
        <f t="shared" si="9"/>
        <v>79000</v>
      </c>
      <c r="K28" s="7">
        <f t="shared" si="9"/>
        <v>177977</v>
      </c>
      <c r="L28" s="7">
        <f t="shared" ref="L28:L36" si="10">SUM(F28:K28)</f>
        <v>256977</v>
      </c>
    </row>
    <row r="29" spans="1:12" x14ac:dyDescent="0.25">
      <c r="A29" s="59"/>
      <c r="B29" s="59"/>
      <c r="C29" s="58"/>
      <c r="D29" s="26" t="s">
        <v>21</v>
      </c>
      <c r="E29" s="20">
        <f t="shared" si="8"/>
        <v>1550661.4</v>
      </c>
      <c r="F29" s="20">
        <f t="shared" si="8"/>
        <v>0</v>
      </c>
      <c r="G29" s="7">
        <f t="shared" si="8"/>
        <v>0</v>
      </c>
      <c r="H29" s="7">
        <f t="shared" ref="H29:K29" si="11">H34+H39</f>
        <v>0</v>
      </c>
      <c r="I29" s="7">
        <f t="shared" si="11"/>
        <v>0</v>
      </c>
      <c r="J29" s="7">
        <f t="shared" si="11"/>
        <v>35398.9</v>
      </c>
      <c r="K29" s="7">
        <f t="shared" si="11"/>
        <v>76529</v>
      </c>
      <c r="L29" s="7">
        <f t="shared" si="10"/>
        <v>111927.9</v>
      </c>
    </row>
    <row r="30" spans="1:12" x14ac:dyDescent="0.25">
      <c r="A30" s="59"/>
      <c r="B30" s="59"/>
      <c r="C30" s="58"/>
      <c r="D30" s="26" t="s">
        <v>22</v>
      </c>
      <c r="E30" s="20">
        <f t="shared" si="8"/>
        <v>1056488</v>
      </c>
      <c r="F30" s="20">
        <f t="shared" si="8"/>
        <v>96759</v>
      </c>
      <c r="G30" s="7">
        <f t="shared" si="8"/>
        <v>51901</v>
      </c>
      <c r="H30" s="7">
        <f>H35+H40</f>
        <v>67599.899999999994</v>
      </c>
      <c r="I30" s="7">
        <f t="shared" ref="I30:K30" si="12">I35+I40</f>
        <v>49421.4</v>
      </c>
      <c r="J30" s="7">
        <f t="shared" si="12"/>
        <v>52675</v>
      </c>
      <c r="K30" s="7">
        <f t="shared" si="12"/>
        <v>127599.8</v>
      </c>
      <c r="L30" s="7">
        <f t="shared" si="10"/>
        <v>445956.1</v>
      </c>
    </row>
    <row r="31" spans="1:12" x14ac:dyDescent="0.25">
      <c r="A31" s="59"/>
      <c r="B31" s="59"/>
      <c r="C31" s="58"/>
      <c r="D31" s="26" t="s">
        <v>23</v>
      </c>
      <c r="E31" s="20">
        <f t="shared" si="8"/>
        <v>293793.30000000005</v>
      </c>
      <c r="F31" s="20">
        <f t="shared" si="8"/>
        <v>0</v>
      </c>
      <c r="G31" s="7">
        <f t="shared" si="8"/>
        <v>14327.1</v>
      </c>
      <c r="H31" s="7">
        <f t="shared" ref="H31:K31" si="13">H36+H41</f>
        <v>37309.699999999997</v>
      </c>
      <c r="I31" s="7">
        <f t="shared" si="13"/>
        <v>45719.8</v>
      </c>
      <c r="J31" s="7">
        <f t="shared" si="13"/>
        <v>128764.1</v>
      </c>
      <c r="K31" s="7">
        <f t="shared" si="13"/>
        <v>28163.599999999999</v>
      </c>
      <c r="L31" s="7">
        <f t="shared" si="10"/>
        <v>254284.30000000002</v>
      </c>
    </row>
    <row r="32" spans="1:12" x14ac:dyDescent="0.25">
      <c r="A32" s="58" t="s">
        <v>38</v>
      </c>
      <c r="B32" s="59"/>
      <c r="C32" s="58" t="s">
        <v>51</v>
      </c>
      <c r="D32" s="26" t="s">
        <v>19</v>
      </c>
      <c r="E32" s="20">
        <f t="shared" ref="E32:K32" si="14">SUM(E33:E36)</f>
        <v>1936377.1</v>
      </c>
      <c r="F32" s="20">
        <f t="shared" si="14"/>
        <v>96759</v>
      </c>
      <c r="G32" s="7">
        <f t="shared" si="14"/>
        <v>66228.100000000006</v>
      </c>
      <c r="H32" s="7">
        <f t="shared" si="14"/>
        <v>104909.59999999999</v>
      </c>
      <c r="I32" s="7">
        <f t="shared" si="14"/>
        <v>95141.200000000012</v>
      </c>
      <c r="J32" s="7">
        <f t="shared" si="14"/>
        <v>181439.1</v>
      </c>
      <c r="K32" s="7">
        <f t="shared" si="14"/>
        <v>155763.4</v>
      </c>
      <c r="L32" s="20">
        <f t="shared" si="10"/>
        <v>700240.4</v>
      </c>
    </row>
    <row r="33" spans="1:12" x14ac:dyDescent="0.25">
      <c r="A33" s="59"/>
      <c r="B33" s="59"/>
      <c r="C33" s="58"/>
      <c r="D33" s="26" t="s">
        <v>20</v>
      </c>
      <c r="E33" s="20">
        <f>L33+'2021-2026- июль'!J22</f>
        <v>83223.8</v>
      </c>
      <c r="F33" s="20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20">
        <f t="shared" si="10"/>
        <v>0</v>
      </c>
    </row>
    <row r="34" spans="1:12" x14ac:dyDescent="0.25">
      <c r="A34" s="59"/>
      <c r="B34" s="59"/>
      <c r="C34" s="58"/>
      <c r="D34" s="26" t="s">
        <v>21</v>
      </c>
      <c r="E34" s="20">
        <f>L34+'2021-2026- июль'!J23</f>
        <v>502872</v>
      </c>
      <c r="F34" s="20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20">
        <f t="shared" si="10"/>
        <v>0</v>
      </c>
    </row>
    <row r="35" spans="1:12" x14ac:dyDescent="0.25">
      <c r="A35" s="59"/>
      <c r="B35" s="59"/>
      <c r="C35" s="58"/>
      <c r="D35" s="26" t="s">
        <v>22</v>
      </c>
      <c r="E35" s="20">
        <f>L35+'2021-2026- июль'!J24</f>
        <v>1056488</v>
      </c>
      <c r="F35" s="20">
        <v>96759</v>
      </c>
      <c r="G35" s="7">
        <v>51901</v>
      </c>
      <c r="H35" s="7">
        <v>67599.899999999994</v>
      </c>
      <c r="I35" s="7">
        <v>49421.4</v>
      </c>
      <c r="J35" s="7">
        <v>52675</v>
      </c>
      <c r="K35" s="7">
        <v>127599.8</v>
      </c>
      <c r="L35" s="20">
        <f t="shared" si="10"/>
        <v>445956.1</v>
      </c>
    </row>
    <row r="36" spans="1:12" ht="17.25" customHeight="1" x14ac:dyDescent="0.25">
      <c r="A36" s="59"/>
      <c r="B36" s="59"/>
      <c r="C36" s="58"/>
      <c r="D36" s="26" t="s">
        <v>23</v>
      </c>
      <c r="E36" s="20">
        <f>L36+'2021-2026- июль'!J25</f>
        <v>293793.30000000005</v>
      </c>
      <c r="F36" s="20">
        <v>0</v>
      </c>
      <c r="G36" s="7">
        <v>14327.1</v>
      </c>
      <c r="H36" s="7">
        <v>37309.699999999997</v>
      </c>
      <c r="I36" s="7">
        <v>45719.8</v>
      </c>
      <c r="J36" s="7">
        <v>128764.1</v>
      </c>
      <c r="K36" s="7">
        <v>28163.599999999999</v>
      </c>
      <c r="L36" s="20">
        <f t="shared" si="10"/>
        <v>254284.30000000002</v>
      </c>
    </row>
    <row r="37" spans="1:12" x14ac:dyDescent="0.25">
      <c r="A37" s="58" t="s">
        <v>38</v>
      </c>
      <c r="B37" s="59"/>
      <c r="C37" s="58" t="s">
        <v>39</v>
      </c>
      <c r="D37" s="26" t="s">
        <v>19</v>
      </c>
      <c r="E37" s="20" t="s">
        <v>25</v>
      </c>
      <c r="F37" s="20">
        <f>SUM(F38:F41)</f>
        <v>0</v>
      </c>
      <c r="G37" s="7">
        <f>SUM(G38:G41)</f>
        <v>0</v>
      </c>
      <c r="H37" s="7">
        <f t="shared" ref="H37:L37" si="15">SUM(H38:H41)</f>
        <v>0</v>
      </c>
      <c r="I37" s="7">
        <f t="shared" si="15"/>
        <v>0</v>
      </c>
      <c r="J37" s="7">
        <f t="shared" si="15"/>
        <v>114398.9</v>
      </c>
      <c r="K37" s="7">
        <f t="shared" si="15"/>
        <v>254506</v>
      </c>
      <c r="L37" s="7">
        <f t="shared" si="15"/>
        <v>368904.9</v>
      </c>
    </row>
    <row r="38" spans="1:12" x14ac:dyDescent="0.25">
      <c r="A38" s="59"/>
      <c r="B38" s="59"/>
      <c r="C38" s="59"/>
      <c r="D38" s="26" t="s">
        <v>20</v>
      </c>
      <c r="E38" s="20">
        <f>L38+'2021-2026- июль'!J27</f>
        <v>256977</v>
      </c>
      <c r="F38" s="20">
        <v>0</v>
      </c>
      <c r="G38" s="7">
        <v>0</v>
      </c>
      <c r="H38" s="7">
        <v>0</v>
      </c>
      <c r="I38" s="7">
        <v>0</v>
      </c>
      <c r="J38" s="7">
        <v>79000</v>
      </c>
      <c r="K38" s="7">
        <v>177977</v>
      </c>
      <c r="L38" s="20">
        <f>SUM(F38:K38)</f>
        <v>256977</v>
      </c>
    </row>
    <row r="39" spans="1:12" x14ac:dyDescent="0.25">
      <c r="A39" s="59"/>
      <c r="B39" s="59"/>
      <c r="C39" s="59"/>
      <c r="D39" s="26" t="s">
        <v>21</v>
      </c>
      <c r="E39" s="20">
        <f>L39+'2021-2026- июль'!J28</f>
        <v>1047789.4</v>
      </c>
      <c r="F39" s="20">
        <v>0</v>
      </c>
      <c r="G39" s="7">
        <v>0</v>
      </c>
      <c r="H39" s="7">
        <v>0</v>
      </c>
      <c r="I39" s="7">
        <v>0</v>
      </c>
      <c r="J39" s="7">
        <v>35398.9</v>
      </c>
      <c r="K39" s="7">
        <v>76529</v>
      </c>
      <c r="L39" s="20">
        <f>SUM(F39:K39)</f>
        <v>111927.9</v>
      </c>
    </row>
    <row r="40" spans="1:12" x14ac:dyDescent="0.25">
      <c r="A40" s="59"/>
      <c r="B40" s="59"/>
      <c r="C40" s="59"/>
      <c r="D40" s="26" t="s">
        <v>22</v>
      </c>
      <c r="E40" s="20">
        <f>L40+'2021-2026- июль'!J29</f>
        <v>0</v>
      </c>
      <c r="F40" s="20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20">
        <f>SUM(F40:K40)</f>
        <v>0</v>
      </c>
    </row>
    <row r="41" spans="1:12" x14ac:dyDescent="0.25">
      <c r="A41" s="59"/>
      <c r="B41" s="59"/>
      <c r="C41" s="59"/>
      <c r="D41" s="26" t="s">
        <v>23</v>
      </c>
      <c r="E41" s="20">
        <f>L414</f>
        <v>0</v>
      </c>
      <c r="F41" s="20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20">
        <f>SUM(F41:K41)</f>
        <v>0</v>
      </c>
    </row>
    <row r="42" spans="1:12" ht="16.5" customHeight="1" x14ac:dyDescent="0.25">
      <c r="A42" s="59" t="s">
        <v>26</v>
      </c>
      <c r="B42" s="59"/>
      <c r="C42" s="58" t="s">
        <v>53</v>
      </c>
      <c r="D42" s="26" t="s">
        <v>19</v>
      </c>
      <c r="E42" s="20">
        <f>SUM(E43:E46)</f>
        <v>2057205.4000000004</v>
      </c>
      <c r="F42" s="20">
        <f>SUM(F43:F46)</f>
        <v>9647</v>
      </c>
      <c r="G42" s="7">
        <f>SUM(G43:G46)</f>
        <v>64309</v>
      </c>
      <c r="H42" s="7">
        <f t="shared" ref="H42:K42" si="16">SUM(H43:H46)</f>
        <v>35923.699999999997</v>
      </c>
      <c r="I42" s="7">
        <f t="shared" si="16"/>
        <v>107925</v>
      </c>
      <c r="J42" s="7">
        <f t="shared" si="16"/>
        <v>155170.29999999999</v>
      </c>
      <c r="K42" s="7">
        <f t="shared" si="16"/>
        <v>283563.59999999998</v>
      </c>
      <c r="L42" s="7">
        <f>SUM(L43:L46)</f>
        <v>656538.6</v>
      </c>
    </row>
    <row r="43" spans="1:12" x14ac:dyDescent="0.25">
      <c r="A43" s="59"/>
      <c r="B43" s="59"/>
      <c r="C43" s="58"/>
      <c r="D43" s="26" t="s">
        <v>20</v>
      </c>
      <c r="E43" s="20">
        <f t="shared" ref="E43:G46" si="17">E48</f>
        <v>0</v>
      </c>
      <c r="F43" s="20">
        <f t="shared" si="17"/>
        <v>0</v>
      </c>
      <c r="G43" s="7">
        <f t="shared" si="17"/>
        <v>0</v>
      </c>
      <c r="H43" s="7">
        <f t="shared" ref="H43:K43" si="18">H48</f>
        <v>0</v>
      </c>
      <c r="I43" s="7">
        <f t="shared" si="18"/>
        <v>0</v>
      </c>
      <c r="J43" s="7">
        <f t="shared" si="18"/>
        <v>0</v>
      </c>
      <c r="K43" s="7">
        <f t="shared" si="18"/>
        <v>0</v>
      </c>
      <c r="L43" s="20">
        <f>SUM(F43:K43)</f>
        <v>0</v>
      </c>
    </row>
    <row r="44" spans="1:12" x14ac:dyDescent="0.25">
      <c r="A44" s="59"/>
      <c r="B44" s="59"/>
      <c r="C44" s="58"/>
      <c r="D44" s="26" t="s">
        <v>21</v>
      </c>
      <c r="E44" s="20">
        <f t="shared" si="17"/>
        <v>1650526.2000000002</v>
      </c>
      <c r="F44" s="20">
        <f t="shared" si="17"/>
        <v>0</v>
      </c>
      <c r="G44" s="7">
        <f t="shared" si="17"/>
        <v>0</v>
      </c>
      <c r="H44" s="7">
        <f t="shared" ref="H44:K44" si="19">H49</f>
        <v>28998.1</v>
      </c>
      <c r="I44" s="7">
        <f t="shared" si="19"/>
        <v>100543</v>
      </c>
      <c r="J44" s="7">
        <f t="shared" si="19"/>
        <v>122183</v>
      </c>
      <c r="K44" s="7">
        <f t="shared" si="19"/>
        <v>151857</v>
      </c>
      <c r="L44" s="20">
        <f>SUM(F44:K44)</f>
        <v>403581.1</v>
      </c>
    </row>
    <row r="45" spans="1:12" x14ac:dyDescent="0.25">
      <c r="A45" s="59"/>
      <c r="B45" s="59"/>
      <c r="C45" s="58"/>
      <c r="D45" s="26" t="s">
        <v>22</v>
      </c>
      <c r="E45" s="20">
        <f t="shared" si="17"/>
        <v>387977.1</v>
      </c>
      <c r="F45" s="20">
        <f t="shared" si="17"/>
        <v>9647</v>
      </c>
      <c r="G45" s="7">
        <f t="shared" si="17"/>
        <v>64309</v>
      </c>
      <c r="H45" s="7">
        <f t="shared" ref="H45:K45" si="20">H50</f>
        <v>1135.5</v>
      </c>
      <c r="I45" s="7">
        <f t="shared" si="20"/>
        <v>5098.2</v>
      </c>
      <c r="J45" s="7">
        <f t="shared" si="20"/>
        <v>29481.3</v>
      </c>
      <c r="K45" s="7">
        <f t="shared" si="20"/>
        <v>131706.6</v>
      </c>
      <c r="L45" s="20">
        <f>SUM(F45:K45)</f>
        <v>241377.6</v>
      </c>
    </row>
    <row r="46" spans="1:12" ht="26.25" customHeight="1" x14ac:dyDescent="0.25">
      <c r="A46" s="59"/>
      <c r="B46" s="59"/>
      <c r="C46" s="58"/>
      <c r="D46" s="26" t="s">
        <v>23</v>
      </c>
      <c r="E46" s="20">
        <f t="shared" si="17"/>
        <v>18702.100000000002</v>
      </c>
      <c r="F46" s="20">
        <f t="shared" si="17"/>
        <v>0</v>
      </c>
      <c r="G46" s="7">
        <f t="shared" si="17"/>
        <v>0</v>
      </c>
      <c r="H46" s="7">
        <f t="shared" ref="H46:K46" si="21">H51</f>
        <v>5790.1</v>
      </c>
      <c r="I46" s="7">
        <f t="shared" si="21"/>
        <v>2283.8000000000002</v>
      </c>
      <c r="J46" s="7">
        <f t="shared" si="21"/>
        <v>3506</v>
      </c>
      <c r="K46" s="7">
        <f t="shared" si="21"/>
        <v>0</v>
      </c>
      <c r="L46" s="20">
        <f>SUM(F46:K46)</f>
        <v>11579.900000000001</v>
      </c>
    </row>
    <row r="47" spans="1:12" x14ac:dyDescent="0.25">
      <c r="A47" s="58" t="s">
        <v>38</v>
      </c>
      <c r="B47" s="59"/>
      <c r="C47" s="58" t="s">
        <v>27</v>
      </c>
      <c r="D47" s="25" t="s">
        <v>19</v>
      </c>
      <c r="E47" s="20">
        <f>SUM(E48:E51)</f>
        <v>2057205.4000000004</v>
      </c>
      <c r="F47" s="20">
        <f>SUM(F48:F51)</f>
        <v>9647</v>
      </c>
      <c r="G47" s="7">
        <f>SUM(G48:G51)</f>
        <v>64309</v>
      </c>
      <c r="H47" s="7">
        <f t="shared" ref="H47:L47" si="22">SUM(H48:H51)</f>
        <v>35923.699999999997</v>
      </c>
      <c r="I47" s="7">
        <f t="shared" si="22"/>
        <v>107925</v>
      </c>
      <c r="J47" s="7">
        <f t="shared" si="22"/>
        <v>155170.29999999999</v>
      </c>
      <c r="K47" s="7">
        <f t="shared" si="22"/>
        <v>283563.59999999998</v>
      </c>
      <c r="L47" s="7">
        <f t="shared" si="22"/>
        <v>656538.6</v>
      </c>
    </row>
    <row r="48" spans="1:12" ht="17.25" customHeight="1" x14ac:dyDescent="0.25">
      <c r="A48" s="59"/>
      <c r="B48" s="59"/>
      <c r="C48" s="58"/>
      <c r="D48" s="25" t="s">
        <v>20</v>
      </c>
      <c r="E48" s="20">
        <f>L48+'2021-2026- июль'!J37</f>
        <v>0</v>
      </c>
      <c r="F48" s="20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20">
        <f>SUM(F48:K48)</f>
        <v>0</v>
      </c>
    </row>
    <row r="49" spans="1:12" ht="15" customHeight="1" x14ac:dyDescent="0.25">
      <c r="A49" s="59"/>
      <c r="B49" s="59"/>
      <c r="C49" s="58"/>
      <c r="D49" s="25" t="s">
        <v>21</v>
      </c>
      <c r="E49" s="20">
        <f>L49+'2021-2026- июль'!J38</f>
        <v>1650526.2000000002</v>
      </c>
      <c r="F49" s="20">
        <v>0</v>
      </c>
      <c r="G49" s="7">
        <v>0</v>
      </c>
      <c r="H49" s="7">
        <v>28998.1</v>
      </c>
      <c r="I49" s="7">
        <v>100543</v>
      </c>
      <c r="J49" s="7">
        <v>122183</v>
      </c>
      <c r="K49" s="7">
        <v>151857</v>
      </c>
      <c r="L49" s="20">
        <f>SUM(F49:K49)</f>
        <v>403581.1</v>
      </c>
    </row>
    <row r="50" spans="1:12" ht="19.5" customHeight="1" x14ac:dyDescent="0.25">
      <c r="A50" s="59"/>
      <c r="B50" s="59"/>
      <c r="C50" s="58"/>
      <c r="D50" s="25" t="s">
        <v>22</v>
      </c>
      <c r="E50" s="20">
        <f>L50+'2021-2026- июль'!J39</f>
        <v>387977.1</v>
      </c>
      <c r="F50" s="20">
        <v>9647</v>
      </c>
      <c r="G50" s="7">
        <v>64309</v>
      </c>
      <c r="H50" s="7">
        <v>1135.5</v>
      </c>
      <c r="I50" s="7">
        <v>5098.2</v>
      </c>
      <c r="J50" s="7">
        <v>29481.3</v>
      </c>
      <c r="K50" s="7">
        <v>131706.6</v>
      </c>
      <c r="L50" s="20">
        <f>SUM(F50:K50)</f>
        <v>241377.6</v>
      </c>
    </row>
    <row r="51" spans="1:12" ht="14.25" customHeight="1" x14ac:dyDescent="0.25">
      <c r="A51" s="59"/>
      <c r="B51" s="59"/>
      <c r="C51" s="58"/>
      <c r="D51" s="25" t="s">
        <v>23</v>
      </c>
      <c r="E51" s="20">
        <f>L51+'2021-2026- июль'!J40</f>
        <v>18702.100000000002</v>
      </c>
      <c r="F51" s="20">
        <v>0</v>
      </c>
      <c r="G51" s="7">
        <v>0</v>
      </c>
      <c r="H51" s="7">
        <v>5790.1</v>
      </c>
      <c r="I51" s="7">
        <v>2283.8000000000002</v>
      </c>
      <c r="J51" s="7">
        <v>3506</v>
      </c>
      <c r="K51" s="7">
        <v>0</v>
      </c>
      <c r="L51" s="20">
        <f>SUM(F51:K51)</f>
        <v>11579.900000000001</v>
      </c>
    </row>
    <row r="52" spans="1:12" ht="13.5" customHeight="1" x14ac:dyDescent="0.25">
      <c r="A52" s="59" t="s">
        <v>28</v>
      </c>
      <c r="B52" s="59"/>
      <c r="C52" s="58" t="s">
        <v>40</v>
      </c>
      <c r="D52" s="25" t="s">
        <v>19</v>
      </c>
      <c r="E52" s="20">
        <f t="shared" ref="E52" si="23">SUM(E53:E56)</f>
        <v>89932.299999999988</v>
      </c>
      <c r="F52" s="20">
        <f t="shared" ref="F52:J52" si="24">SUM(F53:F56)</f>
        <v>0</v>
      </c>
      <c r="G52" s="20">
        <f t="shared" si="24"/>
        <v>0</v>
      </c>
      <c r="H52" s="20">
        <f t="shared" si="24"/>
        <v>0</v>
      </c>
      <c r="I52" s="20">
        <f t="shared" si="24"/>
        <v>0</v>
      </c>
      <c r="J52" s="20">
        <f t="shared" si="24"/>
        <v>49326</v>
      </c>
      <c r="K52" s="20">
        <f t="shared" ref="K52:L52" si="25">SUM(K53:K56)</f>
        <v>514.4</v>
      </c>
      <c r="L52" s="20">
        <f t="shared" si="25"/>
        <v>49840.4</v>
      </c>
    </row>
    <row r="53" spans="1:12" ht="16.5" customHeight="1" x14ac:dyDescent="0.25">
      <c r="A53" s="59"/>
      <c r="B53" s="59"/>
      <c r="C53" s="58"/>
      <c r="D53" s="25" t="s">
        <v>20</v>
      </c>
      <c r="E53" s="20">
        <f>E58+E63+E68+E73+E78</f>
        <v>0</v>
      </c>
      <c r="F53" s="20">
        <f t="shared" ref="F53:J53" si="26">F58+F63+F68+F73+F78</f>
        <v>0</v>
      </c>
      <c r="G53" s="20">
        <f t="shared" si="26"/>
        <v>0</v>
      </c>
      <c r="H53" s="20">
        <f t="shared" si="26"/>
        <v>0</v>
      </c>
      <c r="I53" s="20">
        <f t="shared" si="26"/>
        <v>0</v>
      </c>
      <c r="J53" s="20">
        <f t="shared" si="26"/>
        <v>0</v>
      </c>
      <c r="K53" s="20">
        <f>K58+K63+K68+K73+K78</f>
        <v>0</v>
      </c>
      <c r="L53" s="20">
        <f t="shared" ref="L53:L56" si="27">SUM(F53:K53)</f>
        <v>0</v>
      </c>
    </row>
    <row r="54" spans="1:12" x14ac:dyDescent="0.25">
      <c r="A54" s="59"/>
      <c r="B54" s="59"/>
      <c r="C54" s="58"/>
      <c r="D54" s="25" t="s">
        <v>21</v>
      </c>
      <c r="E54" s="20">
        <f>E59+E64+E69+E74</f>
        <v>0</v>
      </c>
      <c r="F54" s="20">
        <f t="shared" ref="F54:J54" si="28">F59+F64+F69+F74</f>
        <v>0</v>
      </c>
      <c r="G54" s="20">
        <f t="shared" si="28"/>
        <v>0</v>
      </c>
      <c r="H54" s="20">
        <f t="shared" si="28"/>
        <v>0</v>
      </c>
      <c r="I54" s="20">
        <f t="shared" si="28"/>
        <v>0</v>
      </c>
      <c r="J54" s="20">
        <f t="shared" si="28"/>
        <v>0</v>
      </c>
      <c r="K54" s="20">
        <f>K59+K64+K69+K74</f>
        <v>0</v>
      </c>
      <c r="L54" s="20">
        <f t="shared" si="27"/>
        <v>0</v>
      </c>
    </row>
    <row r="55" spans="1:12" x14ac:dyDescent="0.25">
      <c r="A55" s="59"/>
      <c r="B55" s="59"/>
      <c r="C55" s="58"/>
      <c r="D55" s="25" t="s">
        <v>22</v>
      </c>
      <c r="E55" s="20">
        <f>E60+E65+E70+E75+E80</f>
        <v>89932.299999999988</v>
      </c>
      <c r="F55" s="20">
        <f t="shared" ref="F55:J55" si="29">F60+F65+F70+F75+F80</f>
        <v>0</v>
      </c>
      <c r="G55" s="20">
        <f t="shared" si="29"/>
        <v>0</v>
      </c>
      <c r="H55" s="20">
        <f t="shared" si="29"/>
        <v>0</v>
      </c>
      <c r="I55" s="20">
        <f t="shared" si="29"/>
        <v>0</v>
      </c>
      <c r="J55" s="20">
        <f t="shared" si="29"/>
        <v>49326</v>
      </c>
      <c r="K55" s="20">
        <f>K60+K65+K70+K75+K80</f>
        <v>514.4</v>
      </c>
      <c r="L55" s="20">
        <f t="shared" si="27"/>
        <v>49840.4</v>
      </c>
    </row>
    <row r="56" spans="1:12" ht="29.25" customHeight="1" x14ac:dyDescent="0.25">
      <c r="A56" s="59"/>
      <c r="B56" s="59"/>
      <c r="C56" s="58"/>
      <c r="D56" s="25" t="s">
        <v>23</v>
      </c>
      <c r="E56" s="20">
        <f>E61+E66+E71+E76+E81</f>
        <v>0</v>
      </c>
      <c r="F56" s="20">
        <f t="shared" ref="F56:J56" si="30">F61+F66+F71+F76+F81</f>
        <v>0</v>
      </c>
      <c r="G56" s="20">
        <f t="shared" si="30"/>
        <v>0</v>
      </c>
      <c r="H56" s="20">
        <f t="shared" si="30"/>
        <v>0</v>
      </c>
      <c r="I56" s="20">
        <f t="shared" si="30"/>
        <v>0</v>
      </c>
      <c r="J56" s="20">
        <f t="shared" si="30"/>
        <v>0</v>
      </c>
      <c r="K56" s="20">
        <f>K61+K66+K71+K76+K81</f>
        <v>0</v>
      </c>
      <c r="L56" s="20">
        <f t="shared" si="27"/>
        <v>0</v>
      </c>
    </row>
    <row r="57" spans="1:12" ht="19.5" customHeight="1" x14ac:dyDescent="0.25">
      <c r="A57" s="58" t="s">
        <v>42</v>
      </c>
      <c r="B57" s="59"/>
      <c r="C57" s="58" t="s">
        <v>62</v>
      </c>
      <c r="D57" s="32" t="s">
        <v>19</v>
      </c>
      <c r="E57" s="20">
        <f t="shared" ref="E57:L57" si="31">SUM(E58:E61)</f>
        <v>79181</v>
      </c>
      <c r="F57" s="20">
        <f t="shared" si="31"/>
        <v>0</v>
      </c>
      <c r="G57" s="20">
        <f t="shared" si="31"/>
        <v>0</v>
      </c>
      <c r="H57" s="20">
        <f t="shared" si="31"/>
        <v>0</v>
      </c>
      <c r="I57" s="20">
        <f t="shared" si="31"/>
        <v>0</v>
      </c>
      <c r="J57" s="20">
        <f t="shared" si="31"/>
        <v>49326</v>
      </c>
      <c r="K57" s="20">
        <f t="shared" si="31"/>
        <v>0</v>
      </c>
      <c r="L57" s="20">
        <f t="shared" si="31"/>
        <v>49326</v>
      </c>
    </row>
    <row r="58" spans="1:12" ht="18.75" customHeight="1" x14ac:dyDescent="0.25">
      <c r="A58" s="59"/>
      <c r="B58" s="59"/>
      <c r="C58" s="58"/>
      <c r="D58" s="32" t="s">
        <v>20</v>
      </c>
      <c r="E58" s="20">
        <f>L58+'2021-2026- июль'!J47</f>
        <v>0</v>
      </c>
      <c r="F58" s="20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20">
        <f t="shared" ref="L58:L78" si="32">SUM(F58:K58)</f>
        <v>0</v>
      </c>
    </row>
    <row r="59" spans="1:12" x14ac:dyDescent="0.25">
      <c r="A59" s="59"/>
      <c r="B59" s="59"/>
      <c r="C59" s="58"/>
      <c r="D59" s="32" t="s">
        <v>21</v>
      </c>
      <c r="E59" s="20">
        <f>L59+'2021-2026- июль'!J48</f>
        <v>0</v>
      </c>
      <c r="F59" s="20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20">
        <f t="shared" si="32"/>
        <v>0</v>
      </c>
    </row>
    <row r="60" spans="1:12" x14ac:dyDescent="0.25">
      <c r="A60" s="59"/>
      <c r="B60" s="59"/>
      <c r="C60" s="58"/>
      <c r="D60" s="32" t="s">
        <v>22</v>
      </c>
      <c r="E60" s="20">
        <f>L60+'2021-2026- июль'!J49</f>
        <v>79181</v>
      </c>
      <c r="F60" s="20">
        <v>0</v>
      </c>
      <c r="G60" s="7">
        <v>0</v>
      </c>
      <c r="H60" s="7">
        <v>0</v>
      </c>
      <c r="I60" s="7">
        <v>0</v>
      </c>
      <c r="J60" s="7">
        <v>49326</v>
      </c>
      <c r="K60" s="7">
        <v>0</v>
      </c>
      <c r="L60" s="20">
        <f t="shared" si="32"/>
        <v>49326</v>
      </c>
    </row>
    <row r="61" spans="1:12" ht="28.5" customHeight="1" x14ac:dyDescent="0.25">
      <c r="A61" s="78"/>
      <c r="B61" s="79"/>
      <c r="C61" s="31" t="s">
        <v>63</v>
      </c>
      <c r="D61" s="26" t="s">
        <v>23</v>
      </c>
      <c r="E61" s="20">
        <f>L61+'2021-2026- июль'!J50</f>
        <v>0</v>
      </c>
      <c r="F61" s="20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20">
        <f>SUM(F61:K61)</f>
        <v>0</v>
      </c>
    </row>
    <row r="62" spans="1:12" x14ac:dyDescent="0.25">
      <c r="A62" s="58" t="s">
        <v>38</v>
      </c>
      <c r="B62" s="59"/>
      <c r="C62" s="58" t="s">
        <v>29</v>
      </c>
      <c r="D62" s="25" t="s">
        <v>19</v>
      </c>
      <c r="E62" s="20">
        <f>SUM(E63:E66)</f>
        <v>514.4</v>
      </c>
      <c r="F62" s="20">
        <f>SUM(F63:F66)</f>
        <v>0</v>
      </c>
      <c r="G62" s="20">
        <f t="shared" ref="G62:L62" si="33">SUM(G63:G66)</f>
        <v>0</v>
      </c>
      <c r="H62" s="20">
        <f t="shared" si="33"/>
        <v>0</v>
      </c>
      <c r="I62" s="20">
        <f t="shared" si="33"/>
        <v>0</v>
      </c>
      <c r="J62" s="20">
        <f t="shared" si="33"/>
        <v>0</v>
      </c>
      <c r="K62" s="20">
        <f t="shared" si="33"/>
        <v>514.4</v>
      </c>
      <c r="L62" s="20">
        <f t="shared" si="33"/>
        <v>514.4</v>
      </c>
    </row>
    <row r="63" spans="1:12" ht="18" customHeight="1" x14ac:dyDescent="0.25">
      <c r="A63" s="59"/>
      <c r="B63" s="59"/>
      <c r="C63" s="58"/>
      <c r="D63" s="25" t="s">
        <v>20</v>
      </c>
      <c r="E63" s="20">
        <f>L63</f>
        <v>0</v>
      </c>
      <c r="F63" s="20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20">
        <f t="shared" si="32"/>
        <v>0</v>
      </c>
    </row>
    <row r="64" spans="1:12" ht="17.25" customHeight="1" x14ac:dyDescent="0.25">
      <c r="A64" s="59"/>
      <c r="B64" s="59"/>
      <c r="C64" s="58"/>
      <c r="D64" s="25" t="s">
        <v>21</v>
      </c>
      <c r="E64" s="20">
        <f t="shared" ref="E64:E66" si="34">L64</f>
        <v>0</v>
      </c>
      <c r="F64" s="20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20">
        <f t="shared" si="32"/>
        <v>0</v>
      </c>
    </row>
    <row r="65" spans="1:12" ht="16.5" customHeight="1" x14ac:dyDescent="0.25">
      <c r="A65" s="59"/>
      <c r="B65" s="59"/>
      <c r="C65" s="58"/>
      <c r="D65" s="25" t="s">
        <v>22</v>
      </c>
      <c r="E65" s="20">
        <f t="shared" si="34"/>
        <v>514.4</v>
      </c>
      <c r="F65" s="20">
        <v>0</v>
      </c>
      <c r="G65" s="7">
        <v>0</v>
      </c>
      <c r="H65" s="7">
        <v>0</v>
      </c>
      <c r="I65" s="7">
        <v>0</v>
      </c>
      <c r="J65" s="7">
        <v>0</v>
      </c>
      <c r="K65" s="7">
        <v>514.4</v>
      </c>
      <c r="L65" s="20">
        <f t="shared" si="32"/>
        <v>514.4</v>
      </c>
    </row>
    <row r="66" spans="1:12" ht="17.25" customHeight="1" x14ac:dyDescent="0.25">
      <c r="A66" s="59"/>
      <c r="B66" s="59"/>
      <c r="C66" s="58"/>
      <c r="D66" s="25" t="s">
        <v>23</v>
      </c>
      <c r="E66" s="20">
        <f t="shared" si="34"/>
        <v>0</v>
      </c>
      <c r="F66" s="20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20">
        <f t="shared" si="32"/>
        <v>0</v>
      </c>
    </row>
    <row r="67" spans="1:12" ht="24.75" customHeight="1" x14ac:dyDescent="0.25">
      <c r="A67" s="58" t="s">
        <v>38</v>
      </c>
      <c r="B67" s="59"/>
      <c r="C67" s="58" t="s">
        <v>54</v>
      </c>
      <c r="D67" s="25" t="s">
        <v>19</v>
      </c>
      <c r="E67" s="20">
        <f>SUM(E68:E71)</f>
        <v>10236.900000000001</v>
      </c>
      <c r="F67" s="20">
        <f>SUM(F68:F71)</f>
        <v>0</v>
      </c>
      <c r="G67" s="20">
        <f t="shared" ref="G67:L67" si="35">SUM(G68:G71)</f>
        <v>0</v>
      </c>
      <c r="H67" s="20">
        <f t="shared" si="35"/>
        <v>0</v>
      </c>
      <c r="I67" s="20">
        <f t="shared" si="35"/>
        <v>0</v>
      </c>
      <c r="J67" s="20">
        <f t="shared" si="35"/>
        <v>0</v>
      </c>
      <c r="K67" s="20">
        <f t="shared" si="35"/>
        <v>0</v>
      </c>
      <c r="L67" s="20">
        <f t="shared" si="35"/>
        <v>0</v>
      </c>
    </row>
    <row r="68" spans="1:12" ht="25.5" x14ac:dyDescent="0.25">
      <c r="A68" s="59"/>
      <c r="B68" s="59"/>
      <c r="C68" s="58"/>
      <c r="D68" s="25" t="s">
        <v>20</v>
      </c>
      <c r="E68" s="20">
        <f>L68+'2021-2026- июль'!J52</f>
        <v>0</v>
      </c>
      <c r="F68" s="20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20">
        <f t="shared" si="32"/>
        <v>0</v>
      </c>
    </row>
    <row r="69" spans="1:12" ht="21" customHeight="1" x14ac:dyDescent="0.25">
      <c r="A69" s="59"/>
      <c r="B69" s="59"/>
      <c r="C69" s="58"/>
      <c r="D69" s="25" t="s">
        <v>21</v>
      </c>
      <c r="E69" s="20">
        <f>L69+'2021-2026- июль'!J53</f>
        <v>0</v>
      </c>
      <c r="F69" s="20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20">
        <f t="shared" si="32"/>
        <v>0</v>
      </c>
    </row>
    <row r="70" spans="1:12" ht="19.5" customHeight="1" x14ac:dyDescent="0.25">
      <c r="A70" s="59"/>
      <c r="B70" s="59"/>
      <c r="C70" s="58"/>
      <c r="D70" s="25" t="s">
        <v>22</v>
      </c>
      <c r="E70" s="20">
        <f>L70+'2021-2026- июль'!J54</f>
        <v>10236.900000000001</v>
      </c>
      <c r="F70" s="20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20">
        <f t="shared" si="32"/>
        <v>0</v>
      </c>
    </row>
    <row r="71" spans="1:12" ht="28.5" customHeight="1" x14ac:dyDescent="0.25">
      <c r="A71" s="59"/>
      <c r="B71" s="59"/>
      <c r="C71" s="58"/>
      <c r="D71" s="25" t="s">
        <v>23</v>
      </c>
      <c r="E71" s="20">
        <f>L71+'2021-2026- июль'!J55</f>
        <v>0</v>
      </c>
      <c r="F71" s="20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20">
        <f t="shared" si="32"/>
        <v>0</v>
      </c>
    </row>
    <row r="72" spans="1:12" ht="44.25" customHeight="1" x14ac:dyDescent="0.25">
      <c r="A72" s="58" t="s">
        <v>38</v>
      </c>
      <c r="B72" s="59"/>
      <c r="C72" s="58" t="s">
        <v>55</v>
      </c>
      <c r="D72" s="25" t="s">
        <v>19</v>
      </c>
      <c r="E72" s="20">
        <f t="shared" ref="E72:L72" si="36">SUM(E73:E76)</f>
        <v>0</v>
      </c>
      <c r="F72" s="20">
        <f t="shared" si="36"/>
        <v>0</v>
      </c>
      <c r="G72" s="20">
        <f t="shared" si="36"/>
        <v>0</v>
      </c>
      <c r="H72" s="20">
        <f t="shared" si="36"/>
        <v>0</v>
      </c>
      <c r="I72" s="20">
        <f t="shared" si="36"/>
        <v>0</v>
      </c>
      <c r="J72" s="20">
        <f t="shared" si="36"/>
        <v>0</v>
      </c>
      <c r="K72" s="20">
        <f t="shared" si="36"/>
        <v>0</v>
      </c>
      <c r="L72" s="20">
        <f t="shared" si="36"/>
        <v>0</v>
      </c>
    </row>
    <row r="73" spans="1:12" ht="36.75" customHeight="1" x14ac:dyDescent="0.25">
      <c r="A73" s="59"/>
      <c r="B73" s="59"/>
      <c r="C73" s="58"/>
      <c r="D73" s="25" t="s">
        <v>20</v>
      </c>
      <c r="E73" s="20">
        <f>L73</f>
        <v>0</v>
      </c>
      <c r="F73" s="20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20">
        <f t="shared" si="32"/>
        <v>0</v>
      </c>
    </row>
    <row r="74" spans="1:12" ht="37.5" customHeight="1" x14ac:dyDescent="0.25">
      <c r="A74" s="59"/>
      <c r="B74" s="59"/>
      <c r="C74" s="58"/>
      <c r="D74" s="25" t="s">
        <v>21</v>
      </c>
      <c r="E74" s="20">
        <f t="shared" ref="E74:E76" si="37">L74</f>
        <v>0</v>
      </c>
      <c r="F74" s="20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20">
        <f t="shared" si="32"/>
        <v>0</v>
      </c>
    </row>
    <row r="75" spans="1:12" ht="34.5" customHeight="1" x14ac:dyDescent="0.25">
      <c r="A75" s="59"/>
      <c r="B75" s="59"/>
      <c r="C75" s="58"/>
      <c r="D75" s="25" t="s">
        <v>22</v>
      </c>
      <c r="E75" s="20">
        <f t="shared" si="37"/>
        <v>0</v>
      </c>
      <c r="F75" s="20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20">
        <f t="shared" si="32"/>
        <v>0</v>
      </c>
    </row>
    <row r="76" spans="1:12" ht="39" customHeight="1" x14ac:dyDescent="0.25">
      <c r="A76" s="59"/>
      <c r="B76" s="59"/>
      <c r="C76" s="58"/>
      <c r="D76" s="25" t="s">
        <v>23</v>
      </c>
      <c r="E76" s="20">
        <f t="shared" si="37"/>
        <v>0</v>
      </c>
      <c r="F76" s="20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20">
        <f t="shared" si="32"/>
        <v>0</v>
      </c>
    </row>
    <row r="77" spans="1:12" ht="23.25" customHeight="1" x14ac:dyDescent="0.25">
      <c r="A77" s="58" t="s">
        <v>42</v>
      </c>
      <c r="B77" s="59"/>
      <c r="C77" s="80" t="s">
        <v>64</v>
      </c>
      <c r="D77" s="31" t="s">
        <v>19</v>
      </c>
      <c r="E77" s="20">
        <f t="shared" ref="E77:L77" si="38">SUM(E78:E78)</f>
        <v>0</v>
      </c>
      <c r="F77" s="20">
        <f t="shared" si="38"/>
        <v>0</v>
      </c>
      <c r="G77" s="20">
        <f t="shared" si="38"/>
        <v>0</v>
      </c>
      <c r="H77" s="20">
        <f t="shared" si="38"/>
        <v>0</v>
      </c>
      <c r="I77" s="20">
        <f t="shared" si="38"/>
        <v>0</v>
      </c>
      <c r="J77" s="20">
        <f t="shared" si="38"/>
        <v>0</v>
      </c>
      <c r="K77" s="20">
        <f t="shared" si="38"/>
        <v>0</v>
      </c>
      <c r="L77" s="20">
        <f t="shared" si="38"/>
        <v>0</v>
      </c>
    </row>
    <row r="78" spans="1:12" ht="29.25" customHeight="1" x14ac:dyDescent="0.25">
      <c r="A78" s="59"/>
      <c r="B78" s="59"/>
      <c r="C78" s="80"/>
      <c r="D78" s="31" t="s">
        <v>20</v>
      </c>
      <c r="E78" s="20">
        <f>L78+'2021-2026- июль'!J57</f>
        <v>0</v>
      </c>
      <c r="F78" s="20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20">
        <f t="shared" si="32"/>
        <v>0</v>
      </c>
    </row>
    <row r="79" spans="1:12" ht="17.25" customHeight="1" x14ac:dyDescent="0.25">
      <c r="A79" s="72"/>
      <c r="B79" s="73"/>
      <c r="C79" s="69" t="s">
        <v>65</v>
      </c>
      <c r="D79" s="31" t="s">
        <v>21</v>
      </c>
      <c r="E79" s="20">
        <f t="shared" ref="E79" si="39">L79</f>
        <v>0</v>
      </c>
      <c r="F79" s="20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20">
        <f t="shared" ref="L79" si="40">SUM(F79:K79)</f>
        <v>0</v>
      </c>
    </row>
    <row r="80" spans="1:12" ht="15" customHeight="1" x14ac:dyDescent="0.25">
      <c r="A80" s="74"/>
      <c r="B80" s="75"/>
      <c r="C80" s="70"/>
      <c r="D80" s="31" t="s">
        <v>22</v>
      </c>
      <c r="E80" s="20">
        <f>L80+'2021-2026- июль'!J65</f>
        <v>0</v>
      </c>
      <c r="F80" s="20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20">
        <f t="shared" ref="L80:L81" si="41">SUM(F80:K80)</f>
        <v>0</v>
      </c>
    </row>
    <row r="81" spans="1:12" ht="49.5" customHeight="1" x14ac:dyDescent="0.25">
      <c r="A81" s="76"/>
      <c r="B81" s="77"/>
      <c r="C81" s="71"/>
      <c r="D81" s="31" t="s">
        <v>23</v>
      </c>
      <c r="E81" s="20">
        <f>L81+'2021-2026- июль'!J66</f>
        <v>0</v>
      </c>
      <c r="F81" s="20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20">
        <f t="shared" si="41"/>
        <v>0</v>
      </c>
    </row>
  </sheetData>
  <mergeCells count="56">
    <mergeCell ref="C79:C81"/>
    <mergeCell ref="A79:B81"/>
    <mergeCell ref="A61:B61"/>
    <mergeCell ref="A57:B60"/>
    <mergeCell ref="A47:B51"/>
    <mergeCell ref="C47:C51"/>
    <mergeCell ref="A77:B78"/>
    <mergeCell ref="A72:B76"/>
    <mergeCell ref="A67:B71"/>
    <mergeCell ref="A62:B66"/>
    <mergeCell ref="C62:C66"/>
    <mergeCell ref="C67:C71"/>
    <mergeCell ref="C72:C76"/>
    <mergeCell ref="C77:C78"/>
    <mergeCell ref="A42:B46"/>
    <mergeCell ref="A37:B41"/>
    <mergeCell ref="C37:C41"/>
    <mergeCell ref="C57:C60"/>
    <mergeCell ref="C52:C56"/>
    <mergeCell ref="A52:B56"/>
    <mergeCell ref="C42:C46"/>
    <mergeCell ref="A15:L16"/>
    <mergeCell ref="A12:L12"/>
    <mergeCell ref="H2:L2"/>
    <mergeCell ref="H1:L1"/>
    <mergeCell ref="H3:L3"/>
    <mergeCell ref="H4:L4"/>
    <mergeCell ref="H5:L5"/>
    <mergeCell ref="A13:A14"/>
    <mergeCell ref="B13:F14"/>
    <mergeCell ref="G13:K14"/>
    <mergeCell ref="L13:L14"/>
    <mergeCell ref="H7:L7"/>
    <mergeCell ref="H8:L8"/>
    <mergeCell ref="H10:L10"/>
    <mergeCell ref="L18:L20"/>
    <mergeCell ref="B17:F17"/>
    <mergeCell ref="G17:K17"/>
    <mergeCell ref="A18:B20"/>
    <mergeCell ref="C18:C20"/>
    <mergeCell ref="D18:D20"/>
    <mergeCell ref="E18:E20"/>
    <mergeCell ref="F18:K18"/>
    <mergeCell ref="G19:G20"/>
    <mergeCell ref="H19:H20"/>
    <mergeCell ref="I19:I20"/>
    <mergeCell ref="J19:J20"/>
    <mergeCell ref="F19:F20"/>
    <mergeCell ref="A22:B26"/>
    <mergeCell ref="C22:C26"/>
    <mergeCell ref="C32:C36"/>
    <mergeCell ref="A32:B36"/>
    <mergeCell ref="K19:K20"/>
    <mergeCell ref="A21:B21"/>
    <mergeCell ref="A27:B31"/>
    <mergeCell ref="C27:C31"/>
  </mergeCells>
  <printOptions horizontalCentered="1"/>
  <pageMargins left="0.31496062992125984" right="0.31496062992125984" top="1.1811023622047245" bottom="0.35433070866141736" header="0.31496062992125984" footer="0.31496062992125984"/>
  <pageSetup paperSize="9" firstPageNumber="14" fitToHeight="0" orientation="landscape" useFirstPageNumber="1" verticalDpi="0" r:id="rId1"/>
  <headerFooter>
    <oddHeader xml:space="preserve">&amp;C&amp;P
</oddHeader>
  </headerFooter>
  <rowBreaks count="1" manualBreakCount="1">
    <brk id="3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view="pageBreakPreview" topLeftCell="A52" zoomScale="130" zoomScaleNormal="100" zoomScaleSheetLayoutView="130" workbookViewId="0">
      <selection activeCell="A60" sqref="A60:J61"/>
    </sheetView>
  </sheetViews>
  <sheetFormatPr defaultRowHeight="15" x14ac:dyDescent="0.25"/>
  <cols>
    <col min="1" max="1" width="13.42578125" style="21" customWidth="1"/>
    <col min="2" max="2" width="16.5703125" style="21" customWidth="1"/>
    <col min="3" max="3" width="16.85546875" style="21" customWidth="1"/>
    <col min="4" max="4" width="17.7109375" style="21" customWidth="1"/>
    <col min="5" max="5" width="14.42578125" style="21" customWidth="1"/>
    <col min="6" max="6" width="9.140625" style="21"/>
    <col min="7" max="7" width="11" style="21" customWidth="1"/>
    <col min="8" max="8" width="10.85546875" style="21" customWidth="1"/>
    <col min="9" max="9" width="10.28515625" style="21" bestFit="1" customWidth="1"/>
    <col min="10" max="10" width="13.5703125" style="21" customWidth="1"/>
    <col min="11" max="12" width="9.140625" style="21"/>
    <col min="13" max="13" width="13" style="21" customWidth="1"/>
    <col min="14" max="16384" width="9.140625" style="21"/>
  </cols>
  <sheetData>
    <row r="1" spans="1:10" ht="18.75" x14ac:dyDescent="0.25">
      <c r="A1" s="87" t="s">
        <v>30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9.75" customHeight="1" x14ac:dyDescent="0.25">
      <c r="A2" s="29"/>
    </row>
    <row r="3" spans="1:10" ht="25.5" customHeight="1" x14ac:dyDescent="0.25">
      <c r="A3" s="60" t="s">
        <v>9</v>
      </c>
      <c r="B3" s="60" t="s">
        <v>10</v>
      </c>
      <c r="C3" s="60" t="s">
        <v>11</v>
      </c>
      <c r="D3" s="60" t="s">
        <v>13</v>
      </c>
      <c r="E3" s="60"/>
      <c r="F3" s="60"/>
      <c r="G3" s="60"/>
      <c r="H3" s="60"/>
      <c r="I3" s="60"/>
      <c r="J3" s="83" t="s">
        <v>50</v>
      </c>
    </row>
    <row r="4" spans="1:10" ht="3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84"/>
    </row>
    <row r="5" spans="1:10" hidden="1" x14ac:dyDescent="0.25">
      <c r="A5" s="60"/>
      <c r="B5" s="60"/>
      <c r="C5" s="60"/>
      <c r="D5" s="60"/>
      <c r="E5" s="60"/>
      <c r="F5" s="60"/>
      <c r="G5" s="60"/>
      <c r="H5" s="60"/>
      <c r="I5" s="60"/>
      <c r="J5" s="84"/>
    </row>
    <row r="6" spans="1:10" x14ac:dyDescent="0.25">
      <c r="A6" s="60"/>
      <c r="B6" s="60"/>
      <c r="C6" s="60"/>
      <c r="D6" s="60" t="s">
        <v>44</v>
      </c>
      <c r="E6" s="60" t="s">
        <v>45</v>
      </c>
      <c r="F6" s="60" t="s">
        <v>46</v>
      </c>
      <c r="G6" s="60" t="s">
        <v>47</v>
      </c>
      <c r="H6" s="60" t="s">
        <v>48</v>
      </c>
      <c r="I6" s="60" t="s">
        <v>49</v>
      </c>
      <c r="J6" s="84"/>
    </row>
    <row r="7" spans="1:10" x14ac:dyDescent="0.25">
      <c r="A7" s="60"/>
      <c r="B7" s="60"/>
      <c r="C7" s="60"/>
      <c r="D7" s="60"/>
      <c r="E7" s="60"/>
      <c r="F7" s="60"/>
      <c r="G7" s="60"/>
      <c r="H7" s="60"/>
      <c r="I7" s="60"/>
      <c r="J7" s="84"/>
    </row>
    <row r="8" spans="1:10" x14ac:dyDescent="0.25">
      <c r="A8" s="60"/>
      <c r="B8" s="60"/>
      <c r="C8" s="60"/>
      <c r="D8" s="60"/>
      <c r="E8" s="60"/>
      <c r="F8" s="60"/>
      <c r="G8" s="60"/>
      <c r="H8" s="60"/>
      <c r="I8" s="60"/>
      <c r="J8" s="84"/>
    </row>
    <row r="9" spans="1:10" ht="3.75" customHeight="1" x14ac:dyDescent="0.25">
      <c r="A9" s="60"/>
      <c r="B9" s="60"/>
      <c r="C9" s="60"/>
      <c r="D9" s="60"/>
      <c r="E9" s="60"/>
      <c r="F9" s="60"/>
      <c r="G9" s="60"/>
      <c r="H9" s="60"/>
      <c r="I9" s="60"/>
      <c r="J9" s="85"/>
    </row>
    <row r="10" spans="1:10" x14ac:dyDescent="0.25">
      <c r="A10" s="25">
        <v>1</v>
      </c>
      <c r="B10" s="25">
        <v>2</v>
      </c>
      <c r="C10" s="27">
        <v>3</v>
      </c>
      <c r="D10" s="25">
        <v>4</v>
      </c>
      <c r="E10" s="27">
        <v>5</v>
      </c>
      <c r="F10" s="27">
        <v>6</v>
      </c>
      <c r="G10" s="27">
        <v>7</v>
      </c>
      <c r="H10" s="27">
        <v>8</v>
      </c>
      <c r="I10" s="25">
        <v>9</v>
      </c>
      <c r="J10" s="25">
        <v>10</v>
      </c>
    </row>
    <row r="11" spans="1:10" ht="16.5" customHeight="1" x14ac:dyDescent="0.25">
      <c r="A11" s="58" t="s">
        <v>18</v>
      </c>
      <c r="B11" s="58" t="s">
        <v>31</v>
      </c>
      <c r="C11" s="27" t="s">
        <v>19</v>
      </c>
      <c r="D11" s="20">
        <f>SUM(D12:D15)</f>
        <v>817828.99999999988</v>
      </c>
      <c r="E11" s="20">
        <f t="shared" ref="E11:F11" si="0">SUM(E12:E15)</f>
        <v>382373.1</v>
      </c>
      <c r="F11" s="20">
        <f t="shared" si="0"/>
        <v>471514.29999999993</v>
      </c>
      <c r="G11" s="20">
        <f t="shared" ref="G11:H11" si="1">SUM(G12:G15)</f>
        <v>783060.9</v>
      </c>
      <c r="H11" s="20">
        <f t="shared" si="1"/>
        <v>1074427.6000000001</v>
      </c>
      <c r="I11" s="20">
        <f>SUM(I12:I15)</f>
        <v>83552</v>
      </c>
      <c r="J11" s="20">
        <f>SUM(J12:J15)</f>
        <v>3612756.9000000004</v>
      </c>
    </row>
    <row r="12" spans="1:10" x14ac:dyDescent="0.25">
      <c r="A12" s="58"/>
      <c r="B12" s="58"/>
      <c r="C12" s="27" t="s">
        <v>20</v>
      </c>
      <c r="D12" s="20">
        <f>D17+D27+D32</f>
        <v>0</v>
      </c>
      <c r="E12" s="20">
        <f t="shared" ref="E12:I12" si="2">E17+E27+E32</f>
        <v>83223.8</v>
      </c>
      <c r="F12" s="20">
        <f t="shared" si="2"/>
        <v>0</v>
      </c>
      <c r="G12" s="20">
        <f t="shared" si="2"/>
        <v>0</v>
      </c>
      <c r="H12" s="20">
        <f t="shared" si="2"/>
        <v>0</v>
      </c>
      <c r="I12" s="20">
        <f t="shared" si="2"/>
        <v>0</v>
      </c>
      <c r="J12" s="20">
        <f t="shared" ref="J12:J14" si="3">SUM(D12:I12)</f>
        <v>83223.8</v>
      </c>
    </row>
    <row r="13" spans="1:10" x14ac:dyDescent="0.25">
      <c r="A13" s="58"/>
      <c r="B13" s="58"/>
      <c r="C13" s="27" t="s">
        <v>21</v>
      </c>
      <c r="D13" s="20">
        <f t="shared" ref="D13:I15" si="4">D18+D33+D43</f>
        <v>613406.39999999991</v>
      </c>
      <c r="E13" s="20">
        <f t="shared" si="4"/>
        <v>213788</v>
      </c>
      <c r="F13" s="20">
        <f t="shared" si="4"/>
        <v>324159.09999999998</v>
      </c>
      <c r="G13" s="20">
        <f t="shared" si="4"/>
        <v>589995.5</v>
      </c>
      <c r="H13" s="20">
        <f t="shared" si="4"/>
        <v>944329.6</v>
      </c>
      <c r="I13" s="20">
        <f t="shared" si="4"/>
        <v>0</v>
      </c>
      <c r="J13" s="20">
        <f t="shared" si="3"/>
        <v>2685678.6</v>
      </c>
    </row>
    <row r="14" spans="1:10" x14ac:dyDescent="0.25">
      <c r="A14" s="58"/>
      <c r="B14" s="58"/>
      <c r="C14" s="25" t="s">
        <v>22</v>
      </c>
      <c r="D14" s="20">
        <f t="shared" si="4"/>
        <v>157791.4</v>
      </c>
      <c r="E14" s="20">
        <f t="shared" si="4"/>
        <v>85361.3</v>
      </c>
      <c r="F14" s="20">
        <f t="shared" si="4"/>
        <v>147355.19999999998</v>
      </c>
      <c r="G14" s="20">
        <f t="shared" si="4"/>
        <v>193065.40000000002</v>
      </c>
      <c r="H14" s="20">
        <f t="shared" si="4"/>
        <v>130098</v>
      </c>
      <c r="I14" s="20">
        <f t="shared" si="4"/>
        <v>83552</v>
      </c>
      <c r="J14" s="20">
        <f t="shared" si="3"/>
        <v>797223.3</v>
      </c>
    </row>
    <row r="15" spans="1:10" x14ac:dyDescent="0.25">
      <c r="A15" s="58"/>
      <c r="B15" s="58"/>
      <c r="C15" s="27" t="s">
        <v>23</v>
      </c>
      <c r="D15" s="20">
        <f t="shared" si="4"/>
        <v>46631.199999999997</v>
      </c>
      <c r="E15" s="20">
        <f t="shared" si="4"/>
        <v>0</v>
      </c>
      <c r="F15" s="20">
        <f t="shared" si="4"/>
        <v>0</v>
      </c>
      <c r="G15" s="20">
        <f t="shared" si="4"/>
        <v>0</v>
      </c>
      <c r="H15" s="20">
        <f t="shared" si="4"/>
        <v>0</v>
      </c>
      <c r="I15" s="20">
        <f>I20+I35+I45</f>
        <v>0</v>
      </c>
      <c r="J15" s="20">
        <f>SUM(D15:I15)</f>
        <v>46631.199999999997</v>
      </c>
    </row>
    <row r="16" spans="1:10" ht="17.25" customHeight="1" x14ac:dyDescent="0.25">
      <c r="A16" s="59" t="s">
        <v>24</v>
      </c>
      <c r="B16" s="58" t="s">
        <v>32</v>
      </c>
      <c r="C16" s="27" t="s">
        <v>19</v>
      </c>
      <c r="D16" s="20">
        <f>SUM(D17:D20)</f>
        <v>296439.90000000002</v>
      </c>
      <c r="E16" s="20">
        <f t="shared" ref="E16:I16" si="5">SUM(E17:E20)</f>
        <v>293092.59999999998</v>
      </c>
      <c r="F16" s="20">
        <f t="shared" si="5"/>
        <v>274235.90000000002</v>
      </c>
      <c r="G16" s="20">
        <f t="shared" si="5"/>
        <v>547400.6</v>
      </c>
      <c r="H16" s="20">
        <f t="shared" si="5"/>
        <v>677277.2</v>
      </c>
      <c r="I16" s="20">
        <f t="shared" si="5"/>
        <v>83552</v>
      </c>
      <c r="J16" s="20">
        <f>SUM(J17:J20)</f>
        <v>2171998.2000000002</v>
      </c>
    </row>
    <row r="17" spans="1:10" x14ac:dyDescent="0.25">
      <c r="A17" s="59"/>
      <c r="B17" s="58"/>
      <c r="C17" s="27" t="s">
        <v>20</v>
      </c>
      <c r="D17" s="20">
        <f t="shared" ref="D17" si="6">D22+D27</f>
        <v>0</v>
      </c>
      <c r="E17" s="20">
        <f t="shared" ref="E17:I20" si="7">E22+E27</f>
        <v>83223.8</v>
      </c>
      <c r="F17" s="20">
        <f t="shared" si="7"/>
        <v>0</v>
      </c>
      <c r="G17" s="20">
        <f t="shared" si="7"/>
        <v>0</v>
      </c>
      <c r="H17" s="20">
        <f t="shared" si="7"/>
        <v>0</v>
      </c>
      <c r="I17" s="20">
        <f t="shared" si="7"/>
        <v>0</v>
      </c>
      <c r="J17" s="20">
        <f>SUM(D17:I17)</f>
        <v>83223.8</v>
      </c>
    </row>
    <row r="18" spans="1:10" x14ac:dyDescent="0.25">
      <c r="A18" s="59"/>
      <c r="B18" s="58"/>
      <c r="C18" s="25" t="s">
        <v>21</v>
      </c>
      <c r="D18" s="20">
        <f t="shared" ref="D18" si="8">D23+D28</f>
        <v>179156.3</v>
      </c>
      <c r="E18" s="20">
        <f t="shared" ref="E18:I18" si="9">E23+E28</f>
        <v>145812</v>
      </c>
      <c r="F18" s="20">
        <f t="shared" si="9"/>
        <v>138839</v>
      </c>
      <c r="G18" s="20">
        <f t="shared" si="7"/>
        <v>403918</v>
      </c>
      <c r="H18" s="20">
        <f t="shared" si="7"/>
        <v>571008.19999999995</v>
      </c>
      <c r="I18" s="20">
        <f t="shared" si="9"/>
        <v>0</v>
      </c>
      <c r="J18" s="20">
        <f t="shared" ref="J18:J20" si="10">SUM(D18:I18)</f>
        <v>1438733.5</v>
      </c>
    </row>
    <row r="19" spans="1:10" x14ac:dyDescent="0.25">
      <c r="A19" s="59"/>
      <c r="B19" s="58"/>
      <c r="C19" s="25" t="s">
        <v>22</v>
      </c>
      <c r="D19" s="20">
        <f t="shared" ref="D19" si="11">D24+D29</f>
        <v>77774.600000000006</v>
      </c>
      <c r="E19" s="20">
        <f t="shared" ref="E19:I19" si="12">E24+E29</f>
        <v>64056.800000000003</v>
      </c>
      <c r="F19" s="20">
        <f t="shared" si="12"/>
        <v>135396.9</v>
      </c>
      <c r="G19" s="20">
        <f t="shared" si="7"/>
        <v>143482.6</v>
      </c>
      <c r="H19" s="20">
        <f t="shared" si="7"/>
        <v>106269</v>
      </c>
      <c r="I19" s="20">
        <f t="shared" si="12"/>
        <v>83552</v>
      </c>
      <c r="J19" s="20">
        <f t="shared" si="10"/>
        <v>610531.9</v>
      </c>
    </row>
    <row r="20" spans="1:10" x14ac:dyDescent="0.25">
      <c r="A20" s="59"/>
      <c r="B20" s="58"/>
      <c r="C20" s="27" t="s">
        <v>23</v>
      </c>
      <c r="D20" s="20">
        <f t="shared" ref="D20" si="13">D25+D30</f>
        <v>39509</v>
      </c>
      <c r="E20" s="20">
        <f t="shared" ref="E20:I20" si="14">E25+E30</f>
        <v>0</v>
      </c>
      <c r="F20" s="20">
        <f t="shared" si="14"/>
        <v>0</v>
      </c>
      <c r="G20" s="20">
        <f t="shared" si="7"/>
        <v>0</v>
      </c>
      <c r="H20" s="20">
        <f t="shared" si="7"/>
        <v>0</v>
      </c>
      <c r="I20" s="20">
        <f t="shared" si="14"/>
        <v>0</v>
      </c>
      <c r="J20" s="20">
        <f t="shared" si="10"/>
        <v>39509</v>
      </c>
    </row>
    <row r="21" spans="1:10" ht="17.25" customHeight="1" x14ac:dyDescent="0.25">
      <c r="A21" s="58" t="s">
        <v>38</v>
      </c>
      <c r="B21" s="69" t="s">
        <v>51</v>
      </c>
      <c r="C21" s="27" t="s">
        <v>19</v>
      </c>
      <c r="D21" s="20">
        <f>SUM(D22:D25)</f>
        <v>117283.6</v>
      </c>
      <c r="E21" s="20">
        <f t="shared" ref="E21:I21" si="15">SUM(E22:E25)</f>
        <v>147280.6</v>
      </c>
      <c r="F21" s="20">
        <f t="shared" si="15"/>
        <v>135396.9</v>
      </c>
      <c r="G21" s="20">
        <f>SUM(G22:G25)</f>
        <v>143482.6</v>
      </c>
      <c r="H21" s="20">
        <f t="shared" ref="H21" si="16">SUM(H22:H25)</f>
        <v>609141</v>
      </c>
      <c r="I21" s="20">
        <f t="shared" si="15"/>
        <v>83552</v>
      </c>
      <c r="J21" s="20">
        <f>SUM(J22:J25)</f>
        <v>1236136.7000000002</v>
      </c>
    </row>
    <row r="22" spans="1:10" ht="15.75" customHeight="1" x14ac:dyDescent="0.25">
      <c r="A22" s="59"/>
      <c r="B22" s="70"/>
      <c r="C22" s="27" t="s">
        <v>20</v>
      </c>
      <c r="D22" s="20">
        <v>0</v>
      </c>
      <c r="E22" s="7">
        <v>83223.8</v>
      </c>
      <c r="F22" s="7">
        <v>0</v>
      </c>
      <c r="G22" s="7">
        <v>0</v>
      </c>
      <c r="H22" s="7">
        <v>0</v>
      </c>
      <c r="I22" s="20">
        <v>0</v>
      </c>
      <c r="J22" s="20">
        <f>SUM(D22:I22)</f>
        <v>83223.8</v>
      </c>
    </row>
    <row r="23" spans="1:10" ht="18" customHeight="1" x14ac:dyDescent="0.25">
      <c r="A23" s="59"/>
      <c r="B23" s="70"/>
      <c r="C23" s="27" t="s">
        <v>21</v>
      </c>
      <c r="D23" s="20">
        <v>0</v>
      </c>
      <c r="E23" s="7">
        <v>0</v>
      </c>
      <c r="F23" s="7">
        <v>0</v>
      </c>
      <c r="G23" s="7">
        <v>0</v>
      </c>
      <c r="H23" s="7">
        <v>502872</v>
      </c>
      <c r="I23" s="20">
        <v>0</v>
      </c>
      <c r="J23" s="20">
        <f t="shared" ref="J23:J30" si="17">SUM(D23:I23)</f>
        <v>502872</v>
      </c>
    </row>
    <row r="24" spans="1:10" ht="17.25" customHeight="1" x14ac:dyDescent="0.25">
      <c r="A24" s="59"/>
      <c r="B24" s="70"/>
      <c r="C24" s="27" t="s">
        <v>22</v>
      </c>
      <c r="D24" s="20">
        <v>77774.600000000006</v>
      </c>
      <c r="E24" s="7">
        <v>64056.800000000003</v>
      </c>
      <c r="F24" s="7">
        <v>135396.9</v>
      </c>
      <c r="G24" s="7">
        <f>143482.6</f>
        <v>143482.6</v>
      </c>
      <c r="H24" s="7">
        <f>9454.7+21716.1+43000+32098.2</f>
        <v>106269</v>
      </c>
      <c r="I24" s="20">
        <v>83552</v>
      </c>
      <c r="J24" s="20">
        <f>SUM(D24:I24)</f>
        <v>610531.9</v>
      </c>
    </row>
    <row r="25" spans="1:10" ht="15" customHeight="1" x14ac:dyDescent="0.25">
      <c r="A25" s="59"/>
      <c r="B25" s="71"/>
      <c r="C25" s="27" t="s">
        <v>23</v>
      </c>
      <c r="D25" s="20">
        <v>39509</v>
      </c>
      <c r="E25" s="7">
        <v>0</v>
      </c>
      <c r="F25" s="7">
        <v>0</v>
      </c>
      <c r="G25" s="7">
        <v>0</v>
      </c>
      <c r="H25" s="7">
        <v>0</v>
      </c>
      <c r="I25" s="20">
        <v>0</v>
      </c>
      <c r="J25" s="20">
        <f t="shared" si="17"/>
        <v>39509</v>
      </c>
    </row>
    <row r="26" spans="1:10" x14ac:dyDescent="0.25">
      <c r="A26" s="58" t="s">
        <v>38</v>
      </c>
      <c r="B26" s="69" t="s">
        <v>39</v>
      </c>
      <c r="C26" s="27" t="s">
        <v>19</v>
      </c>
      <c r="D26" s="20">
        <f t="shared" ref="D26:J26" si="18">SUM(D27:D30)</f>
        <v>179156.3</v>
      </c>
      <c r="E26" s="20">
        <f t="shared" si="18"/>
        <v>145812</v>
      </c>
      <c r="F26" s="20">
        <f t="shared" si="18"/>
        <v>138839</v>
      </c>
      <c r="G26" s="20">
        <f t="shared" ref="G26:H26" si="19">SUM(G27:G30)</f>
        <v>403918</v>
      </c>
      <c r="H26" s="20">
        <f t="shared" si="19"/>
        <v>68136.2</v>
      </c>
      <c r="I26" s="20">
        <f t="shared" si="18"/>
        <v>0</v>
      </c>
      <c r="J26" s="20">
        <f t="shared" si="18"/>
        <v>935861.5</v>
      </c>
    </row>
    <row r="27" spans="1:10" x14ac:dyDescent="0.25">
      <c r="A27" s="59"/>
      <c r="B27" s="70"/>
      <c r="C27" s="27" t="s">
        <v>20</v>
      </c>
      <c r="D27" s="20">
        <v>0</v>
      </c>
      <c r="E27" s="7">
        <v>0</v>
      </c>
      <c r="F27" s="7">
        <v>0</v>
      </c>
      <c r="G27" s="7">
        <v>0</v>
      </c>
      <c r="H27" s="7">
        <v>0</v>
      </c>
      <c r="I27" s="20">
        <v>0</v>
      </c>
      <c r="J27" s="20">
        <f t="shared" si="17"/>
        <v>0</v>
      </c>
    </row>
    <row r="28" spans="1:10" x14ac:dyDescent="0.25">
      <c r="A28" s="59"/>
      <c r="B28" s="70"/>
      <c r="C28" s="27" t="s">
        <v>21</v>
      </c>
      <c r="D28" s="20">
        <v>179156.3</v>
      </c>
      <c r="E28" s="7">
        <v>145812</v>
      </c>
      <c r="F28" s="7">
        <v>138839</v>
      </c>
      <c r="G28" s="7">
        <v>403918</v>
      </c>
      <c r="H28" s="7">
        <v>68136.2</v>
      </c>
      <c r="I28" s="20">
        <v>0</v>
      </c>
      <c r="J28" s="20">
        <f t="shared" si="17"/>
        <v>935861.5</v>
      </c>
    </row>
    <row r="29" spans="1:10" x14ac:dyDescent="0.25">
      <c r="A29" s="59"/>
      <c r="B29" s="70"/>
      <c r="C29" s="27" t="s">
        <v>22</v>
      </c>
      <c r="D29" s="20">
        <v>0</v>
      </c>
      <c r="E29" s="7">
        <v>0</v>
      </c>
      <c r="F29" s="7">
        <v>0</v>
      </c>
      <c r="G29" s="7">
        <v>0</v>
      </c>
      <c r="H29" s="7">
        <v>0</v>
      </c>
      <c r="I29" s="20">
        <v>0</v>
      </c>
      <c r="J29" s="20">
        <f t="shared" si="17"/>
        <v>0</v>
      </c>
    </row>
    <row r="30" spans="1:10" x14ac:dyDescent="0.25">
      <c r="A30" s="59"/>
      <c r="B30" s="71"/>
      <c r="C30" s="27" t="s">
        <v>23</v>
      </c>
      <c r="D30" s="20">
        <v>0</v>
      </c>
      <c r="E30" s="7">
        <v>0</v>
      </c>
      <c r="F30" s="7">
        <v>0</v>
      </c>
      <c r="G30" s="7">
        <v>0</v>
      </c>
      <c r="H30" s="7">
        <v>0</v>
      </c>
      <c r="I30" s="20">
        <v>0</v>
      </c>
      <c r="J30" s="20">
        <f t="shared" si="17"/>
        <v>0</v>
      </c>
    </row>
    <row r="31" spans="1:10" ht="18.75" customHeight="1" x14ac:dyDescent="0.25">
      <c r="A31" s="59" t="s">
        <v>26</v>
      </c>
      <c r="B31" s="69" t="s">
        <v>58</v>
      </c>
      <c r="C31" s="28" t="s">
        <v>19</v>
      </c>
      <c r="D31" s="20">
        <f t="shared" ref="D31:J31" si="20">SUM(D32:D35)</f>
        <v>486341</v>
      </c>
      <c r="E31" s="20">
        <f t="shared" si="20"/>
        <v>84236.7</v>
      </c>
      <c r="F31" s="20">
        <f t="shared" si="20"/>
        <v>197278.4</v>
      </c>
      <c r="G31" s="20">
        <f t="shared" si="20"/>
        <v>235660.3</v>
      </c>
      <c r="H31" s="20">
        <f t="shared" si="20"/>
        <v>397150.4</v>
      </c>
      <c r="I31" s="20">
        <f t="shared" si="20"/>
        <v>0</v>
      </c>
      <c r="J31" s="20">
        <f t="shared" si="20"/>
        <v>1400666.8</v>
      </c>
    </row>
    <row r="32" spans="1:10" ht="17.25" customHeight="1" x14ac:dyDescent="0.25">
      <c r="A32" s="59"/>
      <c r="B32" s="70"/>
      <c r="C32" s="28" t="s">
        <v>20</v>
      </c>
      <c r="D32" s="20">
        <f>D37</f>
        <v>0</v>
      </c>
      <c r="E32" s="20">
        <f t="shared" ref="E32:I33" si="21">E37</f>
        <v>0</v>
      </c>
      <c r="F32" s="20">
        <f t="shared" si="21"/>
        <v>0</v>
      </c>
      <c r="G32" s="20">
        <f t="shared" si="21"/>
        <v>0</v>
      </c>
      <c r="H32" s="20">
        <f t="shared" si="21"/>
        <v>0</v>
      </c>
      <c r="I32" s="20">
        <f t="shared" si="21"/>
        <v>0</v>
      </c>
      <c r="J32" s="20">
        <f t="shared" ref="J32:J33" si="22">SUM(D32:I32)</f>
        <v>0</v>
      </c>
    </row>
    <row r="33" spans="1:10" ht="18" customHeight="1" x14ac:dyDescent="0.25">
      <c r="A33" s="59"/>
      <c r="B33" s="71"/>
      <c r="C33" s="28" t="s">
        <v>21</v>
      </c>
      <c r="D33" s="20">
        <f>D38</f>
        <v>434250.1</v>
      </c>
      <c r="E33" s="20">
        <f t="shared" ref="E33:I33" si="23">E38</f>
        <v>67976</v>
      </c>
      <c r="F33" s="20">
        <f t="shared" si="23"/>
        <v>185320.1</v>
      </c>
      <c r="G33" s="20">
        <f t="shared" si="21"/>
        <v>186077.5</v>
      </c>
      <c r="H33" s="20">
        <f>151962.4+221359</f>
        <v>373321.4</v>
      </c>
      <c r="I33" s="20">
        <f t="shared" si="23"/>
        <v>0</v>
      </c>
      <c r="J33" s="20">
        <f t="shared" si="22"/>
        <v>1246945.1000000001</v>
      </c>
    </row>
    <row r="34" spans="1:10" x14ac:dyDescent="0.25">
      <c r="A34" s="81"/>
      <c r="B34" s="70" t="s">
        <v>57</v>
      </c>
      <c r="C34" s="33" t="s">
        <v>22</v>
      </c>
      <c r="D34" s="34">
        <f>D39</f>
        <v>44968.7</v>
      </c>
      <c r="E34" s="34">
        <f t="shared" ref="E34:G35" si="24">E39</f>
        <v>16260.7</v>
      </c>
      <c r="F34" s="34">
        <f t="shared" si="24"/>
        <v>11958.3</v>
      </c>
      <c r="G34" s="34">
        <f t="shared" si="24"/>
        <v>49582.8</v>
      </c>
      <c r="H34" s="34">
        <f>9699.7+14129.3</f>
        <v>23829</v>
      </c>
      <c r="I34" s="34">
        <f>I39</f>
        <v>0</v>
      </c>
      <c r="J34" s="34">
        <f>SUM(D34:I34)</f>
        <v>146599.5</v>
      </c>
    </row>
    <row r="35" spans="1:10" ht="27" customHeight="1" x14ac:dyDescent="0.25">
      <c r="A35" s="82"/>
      <c r="B35" s="71"/>
      <c r="C35" s="27" t="s">
        <v>23</v>
      </c>
      <c r="D35" s="20">
        <f>D40</f>
        <v>7122.2</v>
      </c>
      <c r="E35" s="20">
        <f t="shared" si="24"/>
        <v>0</v>
      </c>
      <c r="F35" s="20">
        <f t="shared" si="24"/>
        <v>0</v>
      </c>
      <c r="G35" s="20">
        <f t="shared" si="24"/>
        <v>0</v>
      </c>
      <c r="H35" s="20">
        <f>H40</f>
        <v>0</v>
      </c>
      <c r="I35" s="20">
        <f>I40</f>
        <v>0</v>
      </c>
      <c r="J35" s="20">
        <f>SUM(D35:I35)</f>
        <v>7122.2</v>
      </c>
    </row>
    <row r="36" spans="1:10" x14ac:dyDescent="0.25">
      <c r="A36" s="58" t="s">
        <v>38</v>
      </c>
      <c r="B36" s="69" t="s">
        <v>27</v>
      </c>
      <c r="C36" s="27" t="s">
        <v>19</v>
      </c>
      <c r="D36" s="20">
        <f>SUM(D37:D40)</f>
        <v>486341</v>
      </c>
      <c r="E36" s="20">
        <f t="shared" ref="E36:J36" si="25">SUM(E37:E40)</f>
        <v>84236.7</v>
      </c>
      <c r="F36" s="20">
        <f t="shared" si="25"/>
        <v>197278.4</v>
      </c>
      <c r="G36" s="20">
        <f t="shared" ref="G36" si="26">SUM(G37:G40)</f>
        <v>235660.3</v>
      </c>
      <c r="H36" s="20">
        <f>SUM(H37:H40)</f>
        <v>397150.4</v>
      </c>
      <c r="I36" s="20">
        <f t="shared" si="25"/>
        <v>0</v>
      </c>
      <c r="J36" s="20">
        <f t="shared" si="25"/>
        <v>1400666.8</v>
      </c>
    </row>
    <row r="37" spans="1:10" x14ac:dyDescent="0.25">
      <c r="A37" s="59"/>
      <c r="B37" s="70"/>
      <c r="C37" s="27" t="s">
        <v>20</v>
      </c>
      <c r="D37" s="20">
        <v>0</v>
      </c>
      <c r="E37" s="7">
        <v>0</v>
      </c>
      <c r="F37" s="7">
        <v>0</v>
      </c>
      <c r="G37" s="7">
        <v>0</v>
      </c>
      <c r="H37" s="7">
        <v>0</v>
      </c>
      <c r="I37" s="20">
        <v>0</v>
      </c>
      <c r="J37" s="20">
        <f t="shared" ref="J37:J39" si="27">SUM(D37:I37)</f>
        <v>0</v>
      </c>
    </row>
    <row r="38" spans="1:10" x14ac:dyDescent="0.25">
      <c r="A38" s="59"/>
      <c r="B38" s="70"/>
      <c r="C38" s="27" t="s">
        <v>21</v>
      </c>
      <c r="D38" s="20">
        <v>434250.1</v>
      </c>
      <c r="E38" s="7">
        <v>67976</v>
      </c>
      <c r="F38" s="7">
        <v>185320.1</v>
      </c>
      <c r="G38" s="7">
        <f>178028.5+8049</f>
        <v>186077.5</v>
      </c>
      <c r="H38" s="7">
        <f>H33</f>
        <v>373321.4</v>
      </c>
      <c r="I38" s="20">
        <v>0</v>
      </c>
      <c r="J38" s="20">
        <f>SUM(D38:I38)</f>
        <v>1246945.1000000001</v>
      </c>
    </row>
    <row r="39" spans="1:10" x14ac:dyDescent="0.25">
      <c r="A39" s="59"/>
      <c r="B39" s="70"/>
      <c r="C39" s="27" t="s">
        <v>22</v>
      </c>
      <c r="D39" s="20">
        <v>44968.7</v>
      </c>
      <c r="E39" s="7">
        <v>16260.7</v>
      </c>
      <c r="F39" s="7">
        <v>11958.3</v>
      </c>
      <c r="G39" s="7">
        <f>513.8+11363.5+16143.6+21561.9</f>
        <v>49582.8</v>
      </c>
      <c r="H39" s="7">
        <f>H34</f>
        <v>23829</v>
      </c>
      <c r="I39" s="20">
        <v>0</v>
      </c>
      <c r="J39" s="20">
        <f t="shared" si="27"/>
        <v>146599.5</v>
      </c>
    </row>
    <row r="40" spans="1:10" x14ac:dyDescent="0.25">
      <c r="A40" s="59"/>
      <c r="B40" s="71"/>
      <c r="C40" s="27" t="s">
        <v>23</v>
      </c>
      <c r="D40" s="20">
        <v>7122.2</v>
      </c>
      <c r="E40" s="7">
        <v>0</v>
      </c>
      <c r="F40" s="7">
        <v>0</v>
      </c>
      <c r="G40" s="7">
        <v>0</v>
      </c>
      <c r="H40" s="7">
        <v>0</v>
      </c>
      <c r="I40" s="20">
        <v>0</v>
      </c>
      <c r="J40" s="20">
        <f>SUM(D40:I40)</f>
        <v>7122.2</v>
      </c>
    </row>
    <row r="41" spans="1:10" x14ac:dyDescent="0.25">
      <c r="A41" s="59" t="s">
        <v>28</v>
      </c>
      <c r="B41" s="69" t="s">
        <v>33</v>
      </c>
      <c r="C41" s="27" t="s">
        <v>19</v>
      </c>
      <c r="D41" s="20">
        <f>SUM(D42:D45)</f>
        <v>35048.1</v>
      </c>
      <c r="E41" s="20">
        <f t="shared" ref="E41:J41" si="28">SUM(E42:E45)</f>
        <v>5043.8</v>
      </c>
      <c r="F41" s="20">
        <f t="shared" si="28"/>
        <v>0</v>
      </c>
      <c r="G41" s="20">
        <f t="shared" si="28"/>
        <v>0</v>
      </c>
      <c r="H41" s="20">
        <f t="shared" si="28"/>
        <v>0</v>
      </c>
      <c r="I41" s="20">
        <f t="shared" si="28"/>
        <v>0</v>
      </c>
      <c r="J41" s="20">
        <f t="shared" si="28"/>
        <v>40091.9</v>
      </c>
    </row>
    <row r="42" spans="1:10" x14ac:dyDescent="0.25">
      <c r="A42" s="59"/>
      <c r="B42" s="70"/>
      <c r="C42" s="27" t="s">
        <v>20</v>
      </c>
      <c r="D42" s="20">
        <f>D47+D52+D57</f>
        <v>0</v>
      </c>
      <c r="E42" s="20">
        <f t="shared" ref="E42:I42" si="29">E47+E52+E57</f>
        <v>0</v>
      </c>
      <c r="F42" s="20">
        <f t="shared" si="29"/>
        <v>0</v>
      </c>
      <c r="G42" s="20">
        <f t="shared" si="29"/>
        <v>0</v>
      </c>
      <c r="H42" s="20">
        <f t="shared" si="29"/>
        <v>0</v>
      </c>
      <c r="I42" s="20">
        <f t="shared" si="29"/>
        <v>0</v>
      </c>
      <c r="J42" s="20">
        <f t="shared" ref="J42:J43" si="30">SUM(D42:I42)</f>
        <v>0</v>
      </c>
    </row>
    <row r="43" spans="1:10" x14ac:dyDescent="0.25">
      <c r="A43" s="59"/>
      <c r="B43" s="70"/>
      <c r="C43" s="27" t="s">
        <v>21</v>
      </c>
      <c r="D43" s="20">
        <f>D48+D53+D58</f>
        <v>0</v>
      </c>
      <c r="E43" s="20">
        <f t="shared" ref="E43:I43" si="31">E48+E53+E58</f>
        <v>0</v>
      </c>
      <c r="F43" s="20">
        <f t="shared" si="31"/>
        <v>0</v>
      </c>
      <c r="G43" s="20">
        <f t="shared" si="31"/>
        <v>0</v>
      </c>
      <c r="H43" s="20">
        <f t="shared" si="31"/>
        <v>0</v>
      </c>
      <c r="I43" s="20">
        <f t="shared" si="31"/>
        <v>0</v>
      </c>
      <c r="J43" s="20">
        <f t="shared" si="30"/>
        <v>0</v>
      </c>
    </row>
    <row r="44" spans="1:10" x14ac:dyDescent="0.25">
      <c r="A44" s="59"/>
      <c r="B44" s="70"/>
      <c r="C44" s="27" t="s">
        <v>22</v>
      </c>
      <c r="D44" s="20">
        <f t="shared" ref="D44:H44" si="32">D49+D54+D60</f>
        <v>35048.1</v>
      </c>
      <c r="E44" s="20">
        <f t="shared" si="32"/>
        <v>5043.8</v>
      </c>
      <c r="F44" s="20">
        <f t="shared" si="32"/>
        <v>0</v>
      </c>
      <c r="G44" s="20">
        <f t="shared" si="32"/>
        <v>0</v>
      </c>
      <c r="H44" s="20">
        <f t="shared" si="32"/>
        <v>0</v>
      </c>
      <c r="I44" s="20">
        <f>I49+I54+I60</f>
        <v>0</v>
      </c>
      <c r="J44" s="20">
        <f>SUM(D44:I44)</f>
        <v>40091.9</v>
      </c>
    </row>
    <row r="45" spans="1:10" x14ac:dyDescent="0.25">
      <c r="A45" s="59"/>
      <c r="B45" s="71"/>
      <c r="C45" s="27" t="s">
        <v>23</v>
      </c>
      <c r="D45" s="20">
        <f>D50+D55+D61</f>
        <v>0</v>
      </c>
      <c r="E45" s="20">
        <f>E50+E55+E61</f>
        <v>0</v>
      </c>
      <c r="F45" s="20">
        <f t="shared" ref="F45:H45" si="33">F50+F55+F61</f>
        <v>0</v>
      </c>
      <c r="G45" s="20">
        <f t="shared" si="33"/>
        <v>0</v>
      </c>
      <c r="H45" s="20">
        <f t="shared" si="33"/>
        <v>0</v>
      </c>
      <c r="I45" s="20">
        <f>I50+I55+I61</f>
        <v>0</v>
      </c>
      <c r="J45" s="20">
        <f>SUM(D45:I45)</f>
        <v>0</v>
      </c>
    </row>
    <row r="46" spans="1:10" ht="21" customHeight="1" x14ac:dyDescent="0.25">
      <c r="A46" s="58" t="s">
        <v>38</v>
      </c>
      <c r="B46" s="69" t="s">
        <v>56</v>
      </c>
      <c r="C46" s="27" t="s">
        <v>19</v>
      </c>
      <c r="D46" s="20">
        <f>SUM(D47:D50)</f>
        <v>29855</v>
      </c>
      <c r="E46" s="20">
        <f t="shared" ref="E46:J46" si="34">SUM(E47:E50)</f>
        <v>0</v>
      </c>
      <c r="F46" s="20">
        <f t="shared" si="34"/>
        <v>0</v>
      </c>
      <c r="G46" s="20">
        <f t="shared" si="34"/>
        <v>0</v>
      </c>
      <c r="H46" s="20">
        <f t="shared" si="34"/>
        <v>0</v>
      </c>
      <c r="I46" s="20">
        <f t="shared" si="34"/>
        <v>0</v>
      </c>
      <c r="J46" s="20">
        <f t="shared" si="34"/>
        <v>29855</v>
      </c>
    </row>
    <row r="47" spans="1:10" x14ac:dyDescent="0.25">
      <c r="A47" s="59"/>
      <c r="B47" s="70"/>
      <c r="C47" s="27" t="s">
        <v>20</v>
      </c>
      <c r="D47" s="20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20">
        <f t="shared" ref="J47:J58" si="35">SUM(D47:I47)</f>
        <v>0</v>
      </c>
    </row>
    <row r="48" spans="1:10" x14ac:dyDescent="0.25">
      <c r="A48" s="59"/>
      <c r="B48" s="70"/>
      <c r="C48" s="27" t="s">
        <v>21</v>
      </c>
      <c r="D48" s="20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20">
        <f t="shared" si="35"/>
        <v>0</v>
      </c>
    </row>
    <row r="49" spans="1:10" x14ac:dyDescent="0.25">
      <c r="A49" s="59"/>
      <c r="B49" s="70"/>
      <c r="C49" s="27" t="s">
        <v>22</v>
      </c>
      <c r="D49" s="20">
        <v>29855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20">
        <f t="shared" si="35"/>
        <v>29855</v>
      </c>
    </row>
    <row r="50" spans="1:10" ht="22.5" customHeight="1" x14ac:dyDescent="0.25">
      <c r="A50" s="59"/>
      <c r="B50" s="71"/>
      <c r="C50" s="27" t="s">
        <v>23</v>
      </c>
      <c r="D50" s="20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20">
        <f t="shared" si="35"/>
        <v>0</v>
      </c>
    </row>
    <row r="51" spans="1:10" ht="24" customHeight="1" x14ac:dyDescent="0.25">
      <c r="A51" s="58" t="s">
        <v>38</v>
      </c>
      <c r="B51" s="69" t="s">
        <v>54</v>
      </c>
      <c r="C51" s="27" t="s">
        <v>19</v>
      </c>
      <c r="D51" s="20">
        <f>SUM(D52:D55)</f>
        <v>5193.1000000000004</v>
      </c>
      <c r="E51" s="20">
        <f t="shared" ref="E51:J51" si="36">SUM(E52:E55)</f>
        <v>5043.8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10236.900000000001</v>
      </c>
    </row>
    <row r="52" spans="1:10" ht="21" customHeight="1" x14ac:dyDescent="0.25">
      <c r="A52" s="59"/>
      <c r="B52" s="70"/>
      <c r="C52" s="27" t="s">
        <v>20</v>
      </c>
      <c r="D52" s="20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20">
        <f t="shared" si="35"/>
        <v>0</v>
      </c>
    </row>
    <row r="53" spans="1:10" ht="18.75" customHeight="1" x14ac:dyDescent="0.25">
      <c r="A53" s="59"/>
      <c r="B53" s="70"/>
      <c r="C53" s="27" t="s">
        <v>21</v>
      </c>
      <c r="D53" s="20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20">
        <f t="shared" si="35"/>
        <v>0</v>
      </c>
    </row>
    <row r="54" spans="1:10" ht="19.5" customHeight="1" x14ac:dyDescent="0.25">
      <c r="A54" s="59"/>
      <c r="B54" s="70"/>
      <c r="C54" s="27" t="s">
        <v>22</v>
      </c>
      <c r="D54" s="20">
        <v>5193.1000000000004</v>
      </c>
      <c r="E54" s="7">
        <v>5043.8</v>
      </c>
      <c r="F54" s="7">
        <v>0</v>
      </c>
      <c r="G54" s="7">
        <v>0</v>
      </c>
      <c r="H54" s="7">
        <v>0</v>
      </c>
      <c r="I54" s="7">
        <v>0</v>
      </c>
      <c r="J54" s="20">
        <f t="shared" si="35"/>
        <v>10236.900000000001</v>
      </c>
    </row>
    <row r="55" spans="1:10" ht="45.75" customHeight="1" x14ac:dyDescent="0.25">
      <c r="A55" s="59"/>
      <c r="B55" s="71"/>
      <c r="C55" s="27" t="s">
        <v>23</v>
      </c>
      <c r="D55" s="20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20">
        <f t="shared" si="35"/>
        <v>0</v>
      </c>
    </row>
    <row r="56" spans="1:10" ht="19.5" customHeight="1" x14ac:dyDescent="0.25">
      <c r="A56" s="58" t="s">
        <v>61</v>
      </c>
      <c r="B56" s="69" t="s">
        <v>59</v>
      </c>
      <c r="C56" s="32" t="s">
        <v>19</v>
      </c>
      <c r="D56" s="20">
        <f t="shared" ref="D56:J56" si="37">SUM(D57:D58)</f>
        <v>0</v>
      </c>
      <c r="E56" s="20">
        <f t="shared" si="37"/>
        <v>0</v>
      </c>
      <c r="F56" s="20">
        <f t="shared" si="37"/>
        <v>0</v>
      </c>
      <c r="G56" s="20">
        <f t="shared" si="37"/>
        <v>0</v>
      </c>
      <c r="H56" s="20">
        <f t="shared" si="37"/>
        <v>0</v>
      </c>
      <c r="I56" s="20">
        <f t="shared" si="37"/>
        <v>0</v>
      </c>
      <c r="J56" s="20">
        <f t="shared" si="37"/>
        <v>0</v>
      </c>
    </row>
    <row r="57" spans="1:10" ht="24" customHeight="1" x14ac:dyDescent="0.25">
      <c r="A57" s="59"/>
      <c r="B57" s="70"/>
      <c r="C57" s="32" t="s">
        <v>20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f t="shared" si="35"/>
        <v>0</v>
      </c>
    </row>
    <row r="58" spans="1:10" ht="20.25" customHeight="1" x14ac:dyDescent="0.25">
      <c r="A58" s="59"/>
      <c r="B58" s="71"/>
      <c r="C58" s="32" t="s">
        <v>21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f t="shared" si="35"/>
        <v>0</v>
      </c>
    </row>
    <row r="59" spans="1:10" hidden="1" x14ac:dyDescent="0.25">
      <c r="A59" s="30"/>
    </row>
    <row r="60" spans="1:10" x14ac:dyDescent="0.25">
      <c r="A60" s="80"/>
      <c r="B60" s="69" t="s">
        <v>60</v>
      </c>
      <c r="C60" s="32" t="s">
        <v>22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f t="shared" ref="J60:J61" si="38">SUM(D60:I60)</f>
        <v>0</v>
      </c>
    </row>
    <row r="61" spans="1:10" ht="54.75" customHeight="1" x14ac:dyDescent="0.25">
      <c r="A61" s="86"/>
      <c r="B61" s="71"/>
      <c r="C61" s="32" t="s">
        <v>23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f t="shared" si="38"/>
        <v>0</v>
      </c>
    </row>
  </sheetData>
  <mergeCells count="36">
    <mergeCell ref="A1:J1"/>
    <mergeCell ref="F6:F9"/>
    <mergeCell ref="B46:B50"/>
    <mergeCell ref="B51:B55"/>
    <mergeCell ref="A31:A33"/>
    <mergeCell ref="B31:B33"/>
    <mergeCell ref="A36:A40"/>
    <mergeCell ref="B36:B40"/>
    <mergeCell ref="A41:A45"/>
    <mergeCell ref="B41:B45"/>
    <mergeCell ref="A16:A20"/>
    <mergeCell ref="B16:B20"/>
    <mergeCell ref="A21:A25"/>
    <mergeCell ref="B21:B25"/>
    <mergeCell ref="A26:A30"/>
    <mergeCell ref="A11:A15"/>
    <mergeCell ref="J3:J9"/>
    <mergeCell ref="A60:A61"/>
    <mergeCell ref="B60:B61"/>
    <mergeCell ref="E6:E9"/>
    <mergeCell ref="B3:B9"/>
    <mergeCell ref="C3:C9"/>
    <mergeCell ref="D3:I5"/>
    <mergeCell ref="D6:D9"/>
    <mergeCell ref="G6:G9"/>
    <mergeCell ref="H6:H9"/>
    <mergeCell ref="I6:I9"/>
    <mergeCell ref="B26:B30"/>
    <mergeCell ref="A3:A9"/>
    <mergeCell ref="A46:A50"/>
    <mergeCell ref="A51:A55"/>
    <mergeCell ref="A56:A58"/>
    <mergeCell ref="B56:B58"/>
    <mergeCell ref="B11:B15"/>
    <mergeCell ref="A34:A35"/>
    <mergeCell ref="B34:B35"/>
  </mergeCells>
  <printOptions horizontalCentered="1"/>
  <pageMargins left="0.31496062992125984" right="0.31496062992125984" top="1.1811023622047245" bottom="0.35433070866141736" header="0.31496062992125984" footer="0.31496062992125984"/>
  <pageSetup paperSize="9" firstPageNumber="18" fitToHeight="0" orientation="landscape" useFirstPageNumber="1" verticalDpi="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view="pageBreakPreview" topLeftCell="A20" zoomScale="160" zoomScaleNormal="100" zoomScaleSheetLayoutView="160" workbookViewId="0">
      <selection activeCell="H32" sqref="H32"/>
    </sheetView>
  </sheetViews>
  <sheetFormatPr defaultRowHeight="15" x14ac:dyDescent="0.25"/>
  <cols>
    <col min="1" max="2" width="9.140625" style="21"/>
    <col min="3" max="3" width="16.85546875" style="21" customWidth="1"/>
    <col min="4" max="4" width="17.7109375" style="21" customWidth="1"/>
    <col min="5" max="5" width="14.42578125" style="21" customWidth="1"/>
    <col min="6" max="11" width="9.140625" style="21"/>
    <col min="12" max="12" width="13" style="21" customWidth="1"/>
    <col min="13" max="13" width="11.28515625" style="21" bestFit="1" customWidth="1"/>
    <col min="14" max="16384" width="9.140625" style="21"/>
  </cols>
  <sheetData>
    <row r="1" spans="1:12" ht="16.5" customHeight="1" x14ac:dyDescent="0.25">
      <c r="H1" s="65" t="s">
        <v>0</v>
      </c>
      <c r="I1" s="65"/>
      <c r="J1" s="65"/>
      <c r="K1" s="65"/>
      <c r="L1" s="65"/>
    </row>
    <row r="2" spans="1:12" ht="16.5" customHeight="1" x14ac:dyDescent="0.25">
      <c r="H2" s="65" t="s">
        <v>1</v>
      </c>
      <c r="I2" s="65"/>
      <c r="J2" s="65"/>
      <c r="K2" s="65"/>
      <c r="L2" s="65"/>
    </row>
    <row r="3" spans="1:12" ht="16.5" customHeight="1" x14ac:dyDescent="0.25">
      <c r="H3" s="65" t="s">
        <v>2</v>
      </c>
      <c r="I3" s="65"/>
      <c r="J3" s="65"/>
      <c r="K3" s="65"/>
      <c r="L3" s="65"/>
    </row>
    <row r="4" spans="1:12" ht="16.5" customHeight="1" x14ac:dyDescent="0.25">
      <c r="H4" s="65" t="s">
        <v>3</v>
      </c>
      <c r="I4" s="65"/>
      <c r="J4" s="65"/>
      <c r="K4" s="65"/>
      <c r="L4" s="65"/>
    </row>
    <row r="5" spans="1:12" ht="16.5" customHeight="1" x14ac:dyDescent="0.25">
      <c r="H5" s="65" t="s">
        <v>4</v>
      </c>
      <c r="I5" s="65"/>
      <c r="J5" s="65"/>
      <c r="K5" s="65"/>
      <c r="L5" s="65"/>
    </row>
    <row r="6" spans="1:12" ht="18.75" x14ac:dyDescent="0.25">
      <c r="A6" s="38"/>
    </row>
    <row r="7" spans="1:12" ht="18.75" x14ac:dyDescent="0.25">
      <c r="H7" s="64" t="s">
        <v>0</v>
      </c>
      <c r="I7" s="64"/>
      <c r="J7" s="64"/>
      <c r="K7" s="64"/>
      <c r="L7" s="64"/>
    </row>
    <row r="8" spans="1:12" ht="18.75" x14ac:dyDescent="0.25">
      <c r="H8" s="64" t="s">
        <v>5</v>
      </c>
      <c r="I8" s="64"/>
      <c r="J8" s="64"/>
      <c r="K8" s="64"/>
      <c r="L8" s="64"/>
    </row>
    <row r="9" spans="1:12" ht="18.75" x14ac:dyDescent="0.25">
      <c r="H9" s="38"/>
      <c r="I9" s="38"/>
      <c r="J9" s="38"/>
      <c r="K9" s="38"/>
      <c r="L9" s="38"/>
    </row>
    <row r="10" spans="1:12" ht="18.75" x14ac:dyDescent="0.25">
      <c r="H10" s="68" t="s">
        <v>6</v>
      </c>
      <c r="I10" s="68"/>
      <c r="J10" s="68"/>
      <c r="K10" s="68"/>
      <c r="L10" s="68"/>
    </row>
    <row r="11" spans="1:12" ht="9" customHeight="1" x14ac:dyDescent="0.25">
      <c r="A11" s="23"/>
    </row>
    <row r="12" spans="1:12" ht="36.75" customHeight="1" x14ac:dyDescent="0.25">
      <c r="A12" s="64" t="s">
        <v>7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ht="2.25" hidden="1" customHeight="1" x14ac:dyDescent="0.25">
      <c r="A13" s="66"/>
      <c r="B13" s="66"/>
      <c r="C13" s="66"/>
      <c r="D13" s="66"/>
      <c r="E13" s="66"/>
      <c r="F13" s="66"/>
      <c r="G13" s="67"/>
      <c r="H13" s="67"/>
      <c r="I13" s="67"/>
      <c r="J13" s="67"/>
      <c r="K13" s="67"/>
      <c r="L13" s="66"/>
    </row>
    <row r="14" spans="1:12" ht="3" customHeight="1" x14ac:dyDescent="0.25">
      <c r="A14" s="66"/>
      <c r="B14" s="66"/>
      <c r="C14" s="66"/>
      <c r="D14" s="66"/>
      <c r="E14" s="66"/>
      <c r="F14" s="66"/>
      <c r="G14" s="67"/>
      <c r="H14" s="67"/>
      <c r="I14" s="67"/>
      <c r="J14" s="67"/>
      <c r="K14" s="67"/>
      <c r="L14" s="66"/>
    </row>
    <row r="15" spans="1:12" ht="3.75" customHeight="1" x14ac:dyDescent="0.25">
      <c r="A15" s="64" t="s">
        <v>8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ht="19.5" customHeight="1" x14ac:dyDescent="0.25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</row>
    <row r="17" spans="1:13" ht="4.5" customHeight="1" x14ac:dyDescent="0.25">
      <c r="A17" s="37"/>
      <c r="B17" s="61"/>
      <c r="C17" s="61"/>
      <c r="D17" s="61"/>
      <c r="E17" s="61"/>
      <c r="F17" s="61"/>
      <c r="G17" s="62"/>
      <c r="H17" s="62"/>
      <c r="I17" s="62"/>
      <c r="J17" s="62"/>
      <c r="K17" s="62"/>
      <c r="L17" s="37"/>
    </row>
    <row r="18" spans="1:13" ht="27" customHeight="1" x14ac:dyDescent="0.25">
      <c r="A18" s="63" t="s">
        <v>9</v>
      </c>
      <c r="B18" s="63"/>
      <c r="C18" s="60" t="s">
        <v>10</v>
      </c>
      <c r="D18" s="60" t="s">
        <v>11</v>
      </c>
      <c r="E18" s="60" t="s">
        <v>12</v>
      </c>
      <c r="F18" s="60" t="s">
        <v>13</v>
      </c>
      <c r="G18" s="60"/>
      <c r="H18" s="60"/>
      <c r="I18" s="60"/>
      <c r="J18" s="60"/>
      <c r="K18" s="60"/>
      <c r="L18" s="60" t="s">
        <v>37</v>
      </c>
    </row>
    <row r="19" spans="1:13" x14ac:dyDescent="0.25">
      <c r="A19" s="63"/>
      <c r="B19" s="63"/>
      <c r="C19" s="60"/>
      <c r="D19" s="60"/>
      <c r="E19" s="60"/>
      <c r="F19" s="60" t="s">
        <v>35</v>
      </c>
      <c r="G19" s="60" t="s">
        <v>14</v>
      </c>
      <c r="H19" s="60" t="s">
        <v>15</v>
      </c>
      <c r="I19" s="60" t="s">
        <v>16</v>
      </c>
      <c r="J19" s="60" t="s">
        <v>17</v>
      </c>
      <c r="K19" s="60" t="s">
        <v>36</v>
      </c>
      <c r="L19" s="60"/>
    </row>
    <row r="20" spans="1:13" ht="36" customHeight="1" x14ac:dyDescent="0.25">
      <c r="A20" s="63"/>
      <c r="B20" s="63"/>
      <c r="C20" s="60"/>
      <c r="D20" s="60"/>
      <c r="E20" s="60"/>
      <c r="F20" s="60"/>
      <c r="G20" s="60"/>
      <c r="H20" s="60"/>
      <c r="I20" s="60"/>
      <c r="J20" s="60"/>
      <c r="K20" s="60"/>
      <c r="L20" s="60"/>
    </row>
    <row r="21" spans="1:13" x14ac:dyDescent="0.25">
      <c r="A21" s="58">
        <v>1</v>
      </c>
      <c r="B21" s="58"/>
      <c r="C21" s="35">
        <v>2</v>
      </c>
      <c r="D21" s="36">
        <v>3</v>
      </c>
      <c r="E21" s="35">
        <v>4</v>
      </c>
      <c r="F21" s="35">
        <v>5</v>
      </c>
      <c r="G21" s="36">
        <v>6</v>
      </c>
      <c r="H21" s="36">
        <v>7</v>
      </c>
      <c r="I21" s="36">
        <v>8</v>
      </c>
      <c r="J21" s="36">
        <v>9</v>
      </c>
      <c r="K21" s="36">
        <v>10</v>
      </c>
      <c r="L21" s="35">
        <v>11</v>
      </c>
    </row>
    <row r="22" spans="1:13" ht="16.5" customHeight="1" x14ac:dyDescent="0.25">
      <c r="A22" s="58" t="s">
        <v>18</v>
      </c>
      <c r="B22" s="58"/>
      <c r="C22" s="58" t="s">
        <v>31</v>
      </c>
      <c r="D22" s="36" t="s">
        <v>19</v>
      </c>
      <c r="E22" s="20">
        <f>SUM(E23:E26)</f>
        <v>5407481.6600000001</v>
      </c>
      <c r="F22" s="20">
        <f t="shared" ref="F22:L22" si="0">SUM(F23:F26)</f>
        <v>106406</v>
      </c>
      <c r="G22" s="20">
        <f t="shared" si="0"/>
        <v>130537.1</v>
      </c>
      <c r="H22" s="20">
        <f t="shared" si="0"/>
        <v>140833.29999999999</v>
      </c>
      <c r="I22" s="20">
        <f t="shared" si="0"/>
        <v>203066.2</v>
      </c>
      <c r="J22" s="20">
        <f t="shared" si="0"/>
        <v>500334.29999999993</v>
      </c>
      <c r="K22" s="20">
        <f t="shared" si="0"/>
        <v>694347.4</v>
      </c>
      <c r="L22" s="20">
        <f t="shared" si="0"/>
        <v>1775524.3</v>
      </c>
      <c r="M22" s="41"/>
    </row>
    <row r="23" spans="1:13" x14ac:dyDescent="0.25">
      <c r="A23" s="58"/>
      <c r="B23" s="58"/>
      <c r="C23" s="58"/>
      <c r="D23" s="36" t="s">
        <v>20</v>
      </c>
      <c r="E23" s="20">
        <f>E28+E43+E53</f>
        <v>340200.8</v>
      </c>
      <c r="F23" s="20">
        <f t="shared" ref="E23:K26" si="1">F28+F43+F53</f>
        <v>0</v>
      </c>
      <c r="G23" s="20">
        <f t="shared" si="1"/>
        <v>0</v>
      </c>
      <c r="H23" s="20">
        <f t="shared" si="1"/>
        <v>0</v>
      </c>
      <c r="I23" s="20">
        <f t="shared" si="1"/>
        <v>0</v>
      </c>
      <c r="J23" s="20">
        <f t="shared" si="1"/>
        <v>79000</v>
      </c>
      <c r="K23" s="20">
        <f t="shared" si="1"/>
        <v>177977</v>
      </c>
      <c r="L23" s="7">
        <f t="shared" ref="L23:L26" si="2">SUM(F23:K23)</f>
        <v>256977</v>
      </c>
    </row>
    <row r="24" spans="1:13" x14ac:dyDescent="0.25">
      <c r="A24" s="58"/>
      <c r="B24" s="58"/>
      <c r="C24" s="58"/>
      <c r="D24" s="36" t="s">
        <v>21</v>
      </c>
      <c r="E24" s="20">
        <f t="shared" si="1"/>
        <v>3201187.6</v>
      </c>
      <c r="F24" s="20">
        <f t="shared" si="1"/>
        <v>0</v>
      </c>
      <c r="G24" s="20">
        <f t="shared" si="1"/>
        <v>0</v>
      </c>
      <c r="H24" s="20">
        <f t="shared" si="1"/>
        <v>28998.1</v>
      </c>
      <c r="I24" s="20">
        <f t="shared" si="1"/>
        <v>100543</v>
      </c>
      <c r="J24" s="20">
        <f t="shared" si="1"/>
        <v>157581.9</v>
      </c>
      <c r="K24" s="20">
        <f t="shared" si="1"/>
        <v>228386</v>
      </c>
      <c r="L24" s="7">
        <f t="shared" si="2"/>
        <v>515509</v>
      </c>
    </row>
    <row r="25" spans="1:13" x14ac:dyDescent="0.25">
      <c r="A25" s="58"/>
      <c r="B25" s="58"/>
      <c r="C25" s="58"/>
      <c r="D25" s="35" t="s">
        <v>22</v>
      </c>
      <c r="E25" s="20">
        <f t="shared" si="1"/>
        <v>1553597.86</v>
      </c>
      <c r="F25" s="20">
        <f t="shared" si="1"/>
        <v>106406</v>
      </c>
      <c r="G25" s="20">
        <f t="shared" si="1"/>
        <v>116210</v>
      </c>
      <c r="H25" s="20">
        <f t="shared" si="1"/>
        <v>68735.399999999994</v>
      </c>
      <c r="I25" s="20">
        <f t="shared" si="1"/>
        <v>54519.6</v>
      </c>
      <c r="J25" s="20">
        <f t="shared" si="1"/>
        <v>131482.29999999999</v>
      </c>
      <c r="K25" s="20">
        <f t="shared" si="1"/>
        <v>259820.80000000002</v>
      </c>
      <c r="L25" s="7">
        <f t="shared" si="2"/>
        <v>737174.1</v>
      </c>
    </row>
    <row r="26" spans="1:13" x14ac:dyDescent="0.25">
      <c r="A26" s="58"/>
      <c r="B26" s="58"/>
      <c r="C26" s="58"/>
      <c r="D26" s="36" t="s">
        <v>23</v>
      </c>
      <c r="E26" s="20">
        <f t="shared" si="1"/>
        <v>312495.40000000002</v>
      </c>
      <c r="F26" s="20">
        <f t="shared" si="1"/>
        <v>0</v>
      </c>
      <c r="G26" s="20">
        <f t="shared" si="1"/>
        <v>14327.1</v>
      </c>
      <c r="H26" s="20">
        <f t="shared" si="1"/>
        <v>43099.799999999996</v>
      </c>
      <c r="I26" s="20">
        <f t="shared" si="1"/>
        <v>48003.600000000006</v>
      </c>
      <c r="J26" s="20">
        <f t="shared" si="1"/>
        <v>132270.1</v>
      </c>
      <c r="K26" s="20">
        <f t="shared" si="1"/>
        <v>28163.599999999999</v>
      </c>
      <c r="L26" s="7">
        <f t="shared" si="2"/>
        <v>265864.2</v>
      </c>
    </row>
    <row r="27" spans="1:13" x14ac:dyDescent="0.25">
      <c r="A27" s="59" t="s">
        <v>24</v>
      </c>
      <c r="B27" s="59"/>
      <c r="C27" s="58" t="s">
        <v>32</v>
      </c>
      <c r="D27" s="36" t="s">
        <v>19</v>
      </c>
      <c r="E27" s="20">
        <f>SUM(E28:E31)</f>
        <v>3202282.79</v>
      </c>
      <c r="F27" s="20">
        <f>SUM(F28:F31)</f>
        <v>96759</v>
      </c>
      <c r="G27" s="7">
        <f>SUM(G28:G31)</f>
        <v>66228.100000000006</v>
      </c>
      <c r="H27" s="7">
        <f t="shared" ref="H27:K27" si="3">SUM(H28:H31)</f>
        <v>104909.59999999999</v>
      </c>
      <c r="I27" s="7">
        <f t="shared" si="3"/>
        <v>95141.200000000012</v>
      </c>
      <c r="J27" s="7">
        <f t="shared" si="3"/>
        <v>295838</v>
      </c>
      <c r="K27" s="7">
        <f t="shared" si="3"/>
        <v>410269.39999999997</v>
      </c>
      <c r="L27" s="7">
        <f>SUM(L28:L31)</f>
        <v>1069145.3</v>
      </c>
      <c r="M27" s="41"/>
    </row>
    <row r="28" spans="1:13" x14ac:dyDescent="0.25">
      <c r="A28" s="59"/>
      <c r="B28" s="59"/>
      <c r="C28" s="58"/>
      <c r="D28" s="36" t="s">
        <v>20</v>
      </c>
      <c r="E28" s="20">
        <f t="shared" ref="E28:K31" si="4">E33+E38</f>
        <v>340200.8</v>
      </c>
      <c r="F28" s="20">
        <f t="shared" si="4"/>
        <v>0</v>
      </c>
      <c r="G28" s="7">
        <f t="shared" si="4"/>
        <v>0</v>
      </c>
      <c r="H28" s="7">
        <f t="shared" si="4"/>
        <v>0</v>
      </c>
      <c r="I28" s="7">
        <f t="shared" si="4"/>
        <v>0</v>
      </c>
      <c r="J28" s="7">
        <f t="shared" si="4"/>
        <v>79000</v>
      </c>
      <c r="K28" s="7">
        <f t="shared" si="4"/>
        <v>177977</v>
      </c>
      <c r="L28" s="7">
        <f t="shared" ref="L28:L36" si="5">SUM(F28:K28)</f>
        <v>256977</v>
      </c>
    </row>
    <row r="29" spans="1:13" x14ac:dyDescent="0.25">
      <c r="A29" s="59"/>
      <c r="B29" s="59"/>
      <c r="C29" s="58"/>
      <c r="D29" s="36" t="s">
        <v>21</v>
      </c>
      <c r="E29" s="20">
        <f t="shared" si="4"/>
        <v>1501077</v>
      </c>
      <c r="F29" s="20">
        <f t="shared" si="4"/>
        <v>0</v>
      </c>
      <c r="G29" s="7">
        <f t="shared" si="4"/>
        <v>0</v>
      </c>
      <c r="H29" s="7">
        <f t="shared" si="4"/>
        <v>0</v>
      </c>
      <c r="I29" s="7">
        <f t="shared" si="4"/>
        <v>0</v>
      </c>
      <c r="J29" s="7">
        <f t="shared" si="4"/>
        <v>35398.9</v>
      </c>
      <c r="K29" s="7">
        <f t="shared" si="4"/>
        <v>76529</v>
      </c>
      <c r="L29" s="7">
        <f t="shared" si="5"/>
        <v>111927.9</v>
      </c>
    </row>
    <row r="30" spans="1:13" x14ac:dyDescent="0.25">
      <c r="A30" s="59"/>
      <c r="B30" s="59"/>
      <c r="C30" s="58"/>
      <c r="D30" s="36" t="s">
        <v>22</v>
      </c>
      <c r="E30" s="20">
        <f t="shared" si="4"/>
        <v>1067211.69</v>
      </c>
      <c r="F30" s="20">
        <f t="shared" si="4"/>
        <v>96759</v>
      </c>
      <c r="G30" s="7">
        <f t="shared" si="4"/>
        <v>51901</v>
      </c>
      <c r="H30" s="7">
        <f>H35+H40</f>
        <v>67599.899999999994</v>
      </c>
      <c r="I30" s="7">
        <f t="shared" si="4"/>
        <v>49421.4</v>
      </c>
      <c r="J30" s="7">
        <f t="shared" si="4"/>
        <v>52675</v>
      </c>
      <c r="K30" s="7">
        <f t="shared" si="4"/>
        <v>127599.8</v>
      </c>
      <c r="L30" s="7">
        <f t="shared" si="5"/>
        <v>445956.1</v>
      </c>
    </row>
    <row r="31" spans="1:13" x14ac:dyDescent="0.25">
      <c r="A31" s="59"/>
      <c r="B31" s="59"/>
      <c r="C31" s="58"/>
      <c r="D31" s="36" t="s">
        <v>23</v>
      </c>
      <c r="E31" s="20">
        <f t="shared" si="4"/>
        <v>293793.30000000005</v>
      </c>
      <c r="F31" s="20">
        <f t="shared" si="4"/>
        <v>0</v>
      </c>
      <c r="G31" s="7">
        <f t="shared" si="4"/>
        <v>14327.1</v>
      </c>
      <c r="H31" s="7">
        <f t="shared" si="4"/>
        <v>37309.699999999997</v>
      </c>
      <c r="I31" s="7">
        <f t="shared" si="4"/>
        <v>45719.8</v>
      </c>
      <c r="J31" s="7">
        <f t="shared" si="4"/>
        <v>128764.1</v>
      </c>
      <c r="K31" s="7">
        <f t="shared" si="4"/>
        <v>28163.599999999999</v>
      </c>
      <c r="L31" s="7">
        <f t="shared" si="5"/>
        <v>254284.30000000002</v>
      </c>
    </row>
    <row r="32" spans="1:13" x14ac:dyDescent="0.25">
      <c r="A32" s="58" t="s">
        <v>38</v>
      </c>
      <c r="B32" s="59"/>
      <c r="C32" s="58" t="s">
        <v>51</v>
      </c>
      <c r="D32" s="36" t="s">
        <v>19</v>
      </c>
      <c r="E32" s="39">
        <f t="shared" ref="E32:K32" si="6">SUM(E33:E36)</f>
        <v>1897516.39</v>
      </c>
      <c r="F32" s="20">
        <f t="shared" si="6"/>
        <v>96759</v>
      </c>
      <c r="G32" s="7">
        <f t="shared" si="6"/>
        <v>66228.100000000006</v>
      </c>
      <c r="H32" s="7">
        <f t="shared" si="6"/>
        <v>104909.59999999999</v>
      </c>
      <c r="I32" s="7">
        <f t="shared" si="6"/>
        <v>95141.200000000012</v>
      </c>
      <c r="J32" s="7">
        <f t="shared" si="6"/>
        <v>181439.1</v>
      </c>
      <c r="K32" s="7">
        <f t="shared" si="6"/>
        <v>155763.4</v>
      </c>
      <c r="L32" s="20">
        <f t="shared" si="5"/>
        <v>700240.4</v>
      </c>
    </row>
    <row r="33" spans="1:13" x14ac:dyDescent="0.25">
      <c r="A33" s="59"/>
      <c r="B33" s="59"/>
      <c r="C33" s="58"/>
      <c r="D33" s="36" t="s">
        <v>20</v>
      </c>
      <c r="E33" s="39">
        <f>'2021-2026- (октябрь)'!J22</f>
        <v>83223.8</v>
      </c>
      <c r="F33" s="20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20">
        <f t="shared" si="5"/>
        <v>0</v>
      </c>
    </row>
    <row r="34" spans="1:13" x14ac:dyDescent="0.25">
      <c r="A34" s="59"/>
      <c r="B34" s="59"/>
      <c r="C34" s="58"/>
      <c r="D34" s="36" t="s">
        <v>21</v>
      </c>
      <c r="E34" s="39">
        <f>L34+'2021-2026- (октябрь)'!J23</f>
        <v>453287.6</v>
      </c>
      <c r="F34" s="20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20">
        <f t="shared" si="5"/>
        <v>0</v>
      </c>
    </row>
    <row r="35" spans="1:13" x14ac:dyDescent="0.25">
      <c r="A35" s="59"/>
      <c r="B35" s="59"/>
      <c r="C35" s="58"/>
      <c r="D35" s="36" t="s">
        <v>22</v>
      </c>
      <c r="E35" s="39">
        <f>L35+'2021-2026- (октябрь)'!J24</f>
        <v>1067211.69</v>
      </c>
      <c r="F35" s="20">
        <v>96759</v>
      </c>
      <c r="G35" s="7">
        <v>51901</v>
      </c>
      <c r="H35" s="7">
        <v>67599.899999999994</v>
      </c>
      <c r="I35" s="7">
        <v>49421.4</v>
      </c>
      <c r="J35" s="7">
        <v>52675</v>
      </c>
      <c r="K35" s="7">
        <v>127599.8</v>
      </c>
      <c r="L35" s="20">
        <f t="shared" si="5"/>
        <v>445956.1</v>
      </c>
    </row>
    <row r="36" spans="1:13" ht="17.25" customHeight="1" x14ac:dyDescent="0.25">
      <c r="A36" s="59"/>
      <c r="B36" s="59"/>
      <c r="C36" s="58"/>
      <c r="D36" s="36" t="s">
        <v>23</v>
      </c>
      <c r="E36" s="39">
        <f>L36+'2021-2026- (октябрь)'!J25</f>
        <v>293793.30000000005</v>
      </c>
      <c r="F36" s="20">
        <v>0</v>
      </c>
      <c r="G36" s="7">
        <v>14327.1</v>
      </c>
      <c r="H36" s="7">
        <v>37309.699999999997</v>
      </c>
      <c r="I36" s="7">
        <v>45719.8</v>
      </c>
      <c r="J36" s="7">
        <v>128764.1</v>
      </c>
      <c r="K36" s="7">
        <v>28163.599999999999</v>
      </c>
      <c r="L36" s="20">
        <f t="shared" si="5"/>
        <v>254284.30000000002</v>
      </c>
    </row>
    <row r="37" spans="1:13" x14ac:dyDescent="0.25">
      <c r="A37" s="58" t="s">
        <v>38</v>
      </c>
      <c r="B37" s="59"/>
      <c r="C37" s="58" t="s">
        <v>39</v>
      </c>
      <c r="D37" s="36" t="s">
        <v>19</v>
      </c>
      <c r="E37" s="39">
        <f>E38+E39</f>
        <v>1304766.3999999999</v>
      </c>
      <c r="F37" s="20">
        <f>SUM(F38:F41)</f>
        <v>0</v>
      </c>
      <c r="G37" s="7">
        <f>SUM(G38:G41)</f>
        <v>0</v>
      </c>
      <c r="H37" s="7">
        <f t="shared" ref="H37:L37" si="7">SUM(H38:H41)</f>
        <v>0</v>
      </c>
      <c r="I37" s="7">
        <f t="shared" si="7"/>
        <v>0</v>
      </c>
      <c r="J37" s="7">
        <f t="shared" si="7"/>
        <v>114398.9</v>
      </c>
      <c r="K37" s="7">
        <f t="shared" si="7"/>
        <v>254506</v>
      </c>
      <c r="L37" s="40">
        <f t="shared" si="7"/>
        <v>368904.9</v>
      </c>
    </row>
    <row r="38" spans="1:13" x14ac:dyDescent="0.25">
      <c r="A38" s="59"/>
      <c r="B38" s="59"/>
      <c r="C38" s="59"/>
      <c r="D38" s="36" t="s">
        <v>20</v>
      </c>
      <c r="E38" s="20">
        <f>L38+'2021-2026- июль'!J27</f>
        <v>256977</v>
      </c>
      <c r="F38" s="20">
        <v>0</v>
      </c>
      <c r="G38" s="7">
        <v>0</v>
      </c>
      <c r="H38" s="7">
        <v>0</v>
      </c>
      <c r="I38" s="7">
        <v>0</v>
      </c>
      <c r="J38" s="7">
        <v>79000</v>
      </c>
      <c r="K38" s="7">
        <v>177977</v>
      </c>
      <c r="L38" s="20">
        <f>SUM(F38:K38)</f>
        <v>256977</v>
      </c>
    </row>
    <row r="39" spans="1:13" x14ac:dyDescent="0.25">
      <c r="A39" s="59"/>
      <c r="B39" s="59"/>
      <c r="C39" s="59"/>
      <c r="D39" s="36" t="s">
        <v>21</v>
      </c>
      <c r="E39" s="20">
        <f>L39+'2021-2026- (октябрь)'!J28</f>
        <v>1047789.4</v>
      </c>
      <c r="F39" s="20">
        <v>0</v>
      </c>
      <c r="G39" s="7">
        <v>0</v>
      </c>
      <c r="H39" s="7">
        <v>0</v>
      </c>
      <c r="I39" s="7">
        <v>0</v>
      </c>
      <c r="J39" s="7">
        <v>35398.9</v>
      </c>
      <c r="K39" s="7">
        <v>76529</v>
      </c>
      <c r="L39" s="20">
        <f>SUM(F39:K39)</f>
        <v>111927.9</v>
      </c>
    </row>
    <row r="40" spans="1:13" x14ac:dyDescent="0.25">
      <c r="A40" s="59"/>
      <c r="B40" s="59"/>
      <c r="C40" s="59"/>
      <c r="D40" s="36" t="s">
        <v>22</v>
      </c>
      <c r="E40" s="20">
        <f>L40+'2021-2026- июль'!J29</f>
        <v>0</v>
      </c>
      <c r="F40" s="20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20">
        <f>SUM(F40:K40)</f>
        <v>0</v>
      </c>
    </row>
    <row r="41" spans="1:13" x14ac:dyDescent="0.25">
      <c r="A41" s="59"/>
      <c r="B41" s="59"/>
      <c r="C41" s="59"/>
      <c r="D41" s="36" t="s">
        <v>23</v>
      </c>
      <c r="E41" s="20">
        <f>L414</f>
        <v>0</v>
      </c>
      <c r="F41" s="20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20">
        <f>SUM(F41:K41)</f>
        <v>0</v>
      </c>
    </row>
    <row r="42" spans="1:13" ht="16.5" customHeight="1" x14ac:dyDescent="0.25">
      <c r="A42" s="59" t="s">
        <v>26</v>
      </c>
      <c r="B42" s="59"/>
      <c r="C42" s="58" t="s">
        <v>53</v>
      </c>
      <c r="D42" s="36" t="s">
        <v>19</v>
      </c>
      <c r="E42" s="20">
        <f>SUM(E43:E46)</f>
        <v>2115266.5700000003</v>
      </c>
      <c r="F42" s="20">
        <f>SUM(F43:F46)</f>
        <v>9647</v>
      </c>
      <c r="G42" s="7">
        <f>SUM(G43:G46)</f>
        <v>64309</v>
      </c>
      <c r="H42" s="7">
        <f t="shared" ref="H42:K42" si="8">SUM(H43:H46)</f>
        <v>35923.699999999997</v>
      </c>
      <c r="I42" s="7">
        <f t="shared" si="8"/>
        <v>107925</v>
      </c>
      <c r="J42" s="7">
        <f t="shared" si="8"/>
        <v>155170.29999999999</v>
      </c>
      <c r="K42" s="7">
        <f t="shared" si="8"/>
        <v>283563.59999999998</v>
      </c>
      <c r="L42" s="7">
        <f>SUM(L43:L46)</f>
        <v>656538.6</v>
      </c>
    </row>
    <row r="43" spans="1:13" x14ac:dyDescent="0.25">
      <c r="A43" s="59"/>
      <c r="B43" s="59"/>
      <c r="C43" s="58"/>
      <c r="D43" s="36" t="s">
        <v>20</v>
      </c>
      <c r="E43" s="20">
        <f t="shared" ref="E43:K46" si="9">E48</f>
        <v>0</v>
      </c>
      <c r="F43" s="20">
        <f t="shared" si="9"/>
        <v>0</v>
      </c>
      <c r="G43" s="7">
        <f t="shared" si="9"/>
        <v>0</v>
      </c>
      <c r="H43" s="7">
        <f t="shared" si="9"/>
        <v>0</v>
      </c>
      <c r="I43" s="7">
        <f t="shared" si="9"/>
        <v>0</v>
      </c>
      <c r="J43" s="7">
        <f t="shared" si="9"/>
        <v>0</v>
      </c>
      <c r="K43" s="7">
        <f t="shared" si="9"/>
        <v>0</v>
      </c>
      <c r="L43" s="20">
        <f>SUM(F43:K43)</f>
        <v>0</v>
      </c>
    </row>
    <row r="44" spans="1:13" x14ac:dyDescent="0.25">
      <c r="A44" s="59"/>
      <c r="B44" s="59"/>
      <c r="C44" s="58"/>
      <c r="D44" s="36" t="s">
        <v>21</v>
      </c>
      <c r="E44" s="20">
        <f t="shared" si="9"/>
        <v>1700110.6</v>
      </c>
      <c r="F44" s="20">
        <f t="shared" si="9"/>
        <v>0</v>
      </c>
      <c r="G44" s="7">
        <f t="shared" si="9"/>
        <v>0</v>
      </c>
      <c r="H44" s="7">
        <f t="shared" si="9"/>
        <v>28998.1</v>
      </c>
      <c r="I44" s="7">
        <f t="shared" si="9"/>
        <v>100543</v>
      </c>
      <c r="J44" s="7">
        <f t="shared" si="9"/>
        <v>122183</v>
      </c>
      <c r="K44" s="7">
        <f t="shared" si="9"/>
        <v>151857</v>
      </c>
      <c r="L44" s="20">
        <f>SUM(F44:K44)</f>
        <v>403581.1</v>
      </c>
      <c r="M44" s="41"/>
    </row>
    <row r="45" spans="1:13" x14ac:dyDescent="0.25">
      <c r="A45" s="59"/>
      <c r="B45" s="59"/>
      <c r="C45" s="58"/>
      <c r="D45" s="36" t="s">
        <v>22</v>
      </c>
      <c r="E45" s="20">
        <f>E50</f>
        <v>396453.87</v>
      </c>
      <c r="F45" s="20">
        <f t="shared" si="9"/>
        <v>9647</v>
      </c>
      <c r="G45" s="7">
        <f t="shared" si="9"/>
        <v>64309</v>
      </c>
      <c r="H45" s="7">
        <f t="shared" si="9"/>
        <v>1135.5</v>
      </c>
      <c r="I45" s="7">
        <f t="shared" si="9"/>
        <v>5098.2</v>
      </c>
      <c r="J45" s="7">
        <f t="shared" si="9"/>
        <v>29481.3</v>
      </c>
      <c r="K45" s="7">
        <f t="shared" si="9"/>
        <v>131706.6</v>
      </c>
      <c r="L45" s="20">
        <f>SUM(F45:K45)</f>
        <v>241377.6</v>
      </c>
    </row>
    <row r="46" spans="1:13" ht="26.25" customHeight="1" x14ac:dyDescent="0.25">
      <c r="A46" s="59"/>
      <c r="B46" s="59"/>
      <c r="C46" s="58"/>
      <c r="D46" s="36" t="s">
        <v>23</v>
      </c>
      <c r="E46" s="20">
        <f t="shared" si="9"/>
        <v>18702.100000000002</v>
      </c>
      <c r="F46" s="20">
        <f t="shared" si="9"/>
        <v>0</v>
      </c>
      <c r="G46" s="7">
        <f t="shared" si="9"/>
        <v>0</v>
      </c>
      <c r="H46" s="7">
        <f t="shared" si="9"/>
        <v>5790.1</v>
      </c>
      <c r="I46" s="7">
        <f t="shared" si="9"/>
        <v>2283.8000000000002</v>
      </c>
      <c r="J46" s="7">
        <f t="shared" si="9"/>
        <v>3506</v>
      </c>
      <c r="K46" s="7">
        <f t="shared" si="9"/>
        <v>0</v>
      </c>
      <c r="L46" s="20">
        <f>SUM(F46:K46)</f>
        <v>11579.900000000001</v>
      </c>
    </row>
    <row r="47" spans="1:13" x14ac:dyDescent="0.25">
      <c r="A47" s="58" t="s">
        <v>38</v>
      </c>
      <c r="B47" s="59"/>
      <c r="C47" s="58" t="s">
        <v>27</v>
      </c>
      <c r="D47" s="35" t="s">
        <v>19</v>
      </c>
      <c r="E47" s="20">
        <f>SUM(E48:E51)</f>
        <v>2115266.5700000003</v>
      </c>
      <c r="F47" s="20">
        <f>SUM(F48:F51)</f>
        <v>9647</v>
      </c>
      <c r="G47" s="7">
        <f>SUM(G48:G51)</f>
        <v>64309</v>
      </c>
      <c r="H47" s="7">
        <f t="shared" ref="H47:L47" si="10">SUM(H48:H51)</f>
        <v>35923.699999999997</v>
      </c>
      <c r="I47" s="7">
        <f t="shared" si="10"/>
        <v>107925</v>
      </c>
      <c r="J47" s="7">
        <f t="shared" si="10"/>
        <v>155170.29999999999</v>
      </c>
      <c r="K47" s="7">
        <f t="shared" si="10"/>
        <v>283563.59999999998</v>
      </c>
      <c r="L47" s="7">
        <f t="shared" si="10"/>
        <v>656538.6</v>
      </c>
    </row>
    <row r="48" spans="1:13" ht="17.25" customHeight="1" x14ac:dyDescent="0.25">
      <c r="A48" s="59"/>
      <c r="B48" s="59"/>
      <c r="C48" s="58"/>
      <c r="D48" s="35" t="s">
        <v>20</v>
      </c>
      <c r="E48" s="20">
        <f>L48+'2021-2026- июль'!J37</f>
        <v>0</v>
      </c>
      <c r="F48" s="20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20">
        <f>SUM(F48:K48)</f>
        <v>0</v>
      </c>
    </row>
    <row r="49" spans="1:12" ht="15" customHeight="1" x14ac:dyDescent="0.25">
      <c r="A49" s="59"/>
      <c r="B49" s="59"/>
      <c r="C49" s="58"/>
      <c r="D49" s="35" t="s">
        <v>21</v>
      </c>
      <c r="E49" s="20">
        <f>L49+'2021-2026- (октябрь)'!J38</f>
        <v>1700110.6</v>
      </c>
      <c r="F49" s="20">
        <v>0</v>
      </c>
      <c r="G49" s="7">
        <v>0</v>
      </c>
      <c r="H49" s="7">
        <v>28998.1</v>
      </c>
      <c r="I49" s="7">
        <v>100543</v>
      </c>
      <c r="J49" s="7">
        <v>122183</v>
      </c>
      <c r="K49" s="7">
        <v>151857</v>
      </c>
      <c r="L49" s="20">
        <f>SUM(F49:K49)</f>
        <v>403581.1</v>
      </c>
    </row>
    <row r="50" spans="1:12" ht="19.5" customHeight="1" x14ac:dyDescent="0.25">
      <c r="A50" s="59"/>
      <c r="B50" s="59"/>
      <c r="C50" s="58"/>
      <c r="D50" s="35" t="s">
        <v>22</v>
      </c>
      <c r="E50" s="20">
        <f>L50+'2021-2026- (октябрь)'!J39</f>
        <v>396453.87</v>
      </c>
      <c r="F50" s="20">
        <v>9647</v>
      </c>
      <c r="G50" s="7">
        <v>64309</v>
      </c>
      <c r="H50" s="7">
        <v>1135.5</v>
      </c>
      <c r="I50" s="7">
        <v>5098.2</v>
      </c>
      <c r="J50" s="7">
        <v>29481.3</v>
      </c>
      <c r="K50" s="7">
        <v>131706.6</v>
      </c>
      <c r="L50" s="20">
        <f>SUM(F50:K50)</f>
        <v>241377.6</v>
      </c>
    </row>
    <row r="51" spans="1:12" ht="14.25" customHeight="1" x14ac:dyDescent="0.25">
      <c r="A51" s="59"/>
      <c r="B51" s="59"/>
      <c r="C51" s="58"/>
      <c r="D51" s="35" t="s">
        <v>23</v>
      </c>
      <c r="E51" s="20">
        <f>L51+'2021-2026- (октябрь)'!J40</f>
        <v>18702.100000000002</v>
      </c>
      <c r="F51" s="20">
        <v>0</v>
      </c>
      <c r="G51" s="7">
        <v>0</v>
      </c>
      <c r="H51" s="7">
        <v>5790.1</v>
      </c>
      <c r="I51" s="7">
        <v>2283.8000000000002</v>
      </c>
      <c r="J51" s="7">
        <v>3506</v>
      </c>
      <c r="K51" s="7">
        <v>0</v>
      </c>
      <c r="L51" s="20">
        <f>SUM(F51:K51)</f>
        <v>11579.900000000001</v>
      </c>
    </row>
    <row r="52" spans="1:12" ht="13.5" customHeight="1" x14ac:dyDescent="0.25">
      <c r="A52" s="59" t="s">
        <v>28</v>
      </c>
      <c r="B52" s="59"/>
      <c r="C52" s="58" t="s">
        <v>40</v>
      </c>
      <c r="D52" s="35" t="s">
        <v>19</v>
      </c>
      <c r="E52" s="20">
        <f t="shared" ref="E52:L52" si="11">SUM(E53:E56)</f>
        <v>89932.299999999988</v>
      </c>
      <c r="F52" s="20">
        <f t="shared" si="11"/>
        <v>0</v>
      </c>
      <c r="G52" s="20">
        <f t="shared" si="11"/>
        <v>0</v>
      </c>
      <c r="H52" s="20">
        <f t="shared" si="11"/>
        <v>0</v>
      </c>
      <c r="I52" s="20">
        <f t="shared" si="11"/>
        <v>0</v>
      </c>
      <c r="J52" s="20">
        <f t="shared" si="11"/>
        <v>49326</v>
      </c>
      <c r="K52" s="20">
        <f t="shared" si="11"/>
        <v>514.4</v>
      </c>
      <c r="L52" s="20">
        <f t="shared" si="11"/>
        <v>49840.4</v>
      </c>
    </row>
    <row r="53" spans="1:12" ht="16.5" customHeight="1" x14ac:dyDescent="0.25">
      <c r="A53" s="59"/>
      <c r="B53" s="59"/>
      <c r="C53" s="58"/>
      <c r="D53" s="35" t="s">
        <v>20</v>
      </c>
      <c r="E53" s="20">
        <f>E58+E63+E68+E73+E78</f>
        <v>0</v>
      </c>
      <c r="F53" s="20">
        <f t="shared" ref="F53:J53" si="12">F58+F63+F68+F73+F78</f>
        <v>0</v>
      </c>
      <c r="G53" s="20">
        <f t="shared" si="12"/>
        <v>0</v>
      </c>
      <c r="H53" s="20">
        <f t="shared" si="12"/>
        <v>0</v>
      </c>
      <c r="I53" s="20">
        <f t="shared" si="12"/>
        <v>0</v>
      </c>
      <c r="J53" s="20">
        <f t="shared" si="12"/>
        <v>0</v>
      </c>
      <c r="K53" s="20">
        <f>K58+K63+K68+K73+K78</f>
        <v>0</v>
      </c>
      <c r="L53" s="20">
        <f t="shared" ref="L53:L56" si="13">SUM(F53:K53)</f>
        <v>0</v>
      </c>
    </row>
    <row r="54" spans="1:12" x14ac:dyDescent="0.25">
      <c r="A54" s="59"/>
      <c r="B54" s="59"/>
      <c r="C54" s="58"/>
      <c r="D54" s="35" t="s">
        <v>21</v>
      </c>
      <c r="E54" s="20">
        <f>E59+E64+E69+E74</f>
        <v>0</v>
      </c>
      <c r="F54" s="20">
        <f t="shared" ref="F54:J54" si="14">F59+F64+F69+F74</f>
        <v>0</v>
      </c>
      <c r="G54" s="20">
        <f t="shared" si="14"/>
        <v>0</v>
      </c>
      <c r="H54" s="20">
        <f t="shared" si="14"/>
        <v>0</v>
      </c>
      <c r="I54" s="20">
        <f t="shared" si="14"/>
        <v>0</v>
      </c>
      <c r="J54" s="20">
        <f t="shared" si="14"/>
        <v>0</v>
      </c>
      <c r="K54" s="20">
        <f>K59+K64+K69+K74</f>
        <v>0</v>
      </c>
      <c r="L54" s="20">
        <f t="shared" si="13"/>
        <v>0</v>
      </c>
    </row>
    <row r="55" spans="1:12" x14ac:dyDescent="0.25">
      <c r="A55" s="59"/>
      <c r="B55" s="59"/>
      <c r="C55" s="58"/>
      <c r="D55" s="35" t="s">
        <v>22</v>
      </c>
      <c r="E55" s="20">
        <f>E60+E65+E70+E75+E80</f>
        <v>89932.299999999988</v>
      </c>
      <c r="F55" s="20">
        <f t="shared" ref="F55:J56" si="15">F60+F65+F70+F75+F80</f>
        <v>0</v>
      </c>
      <c r="G55" s="20">
        <f t="shared" si="15"/>
        <v>0</v>
      </c>
      <c r="H55" s="20">
        <f t="shared" si="15"/>
        <v>0</v>
      </c>
      <c r="I55" s="20">
        <f t="shared" si="15"/>
        <v>0</v>
      </c>
      <c r="J55" s="20">
        <f t="shared" si="15"/>
        <v>49326</v>
      </c>
      <c r="K55" s="20">
        <f>K60+K65+K70+K75+K80</f>
        <v>514.4</v>
      </c>
      <c r="L55" s="20">
        <f t="shared" si="13"/>
        <v>49840.4</v>
      </c>
    </row>
    <row r="56" spans="1:12" ht="29.25" customHeight="1" x14ac:dyDescent="0.25">
      <c r="A56" s="59"/>
      <c r="B56" s="59"/>
      <c r="C56" s="58"/>
      <c r="D56" s="35" t="s">
        <v>23</v>
      </c>
      <c r="E56" s="20">
        <f>E61+E66+E71+E76+E81</f>
        <v>0</v>
      </c>
      <c r="F56" s="20">
        <f t="shared" si="15"/>
        <v>0</v>
      </c>
      <c r="G56" s="20">
        <f t="shared" si="15"/>
        <v>0</v>
      </c>
      <c r="H56" s="20">
        <f t="shared" si="15"/>
        <v>0</v>
      </c>
      <c r="I56" s="20">
        <f t="shared" si="15"/>
        <v>0</v>
      </c>
      <c r="J56" s="20">
        <f t="shared" si="15"/>
        <v>0</v>
      </c>
      <c r="K56" s="20">
        <f>K61+K66+K71+K76+K81</f>
        <v>0</v>
      </c>
      <c r="L56" s="20">
        <f t="shared" si="13"/>
        <v>0</v>
      </c>
    </row>
    <row r="57" spans="1:12" ht="19.5" customHeight="1" x14ac:dyDescent="0.25">
      <c r="A57" s="58" t="s">
        <v>42</v>
      </c>
      <c r="B57" s="59"/>
      <c r="C57" s="58" t="s">
        <v>62</v>
      </c>
      <c r="D57" s="36" t="s">
        <v>19</v>
      </c>
      <c r="E57" s="20">
        <f t="shared" ref="E57:L57" si="16">SUM(E58:E61)</f>
        <v>79181</v>
      </c>
      <c r="F57" s="20">
        <f t="shared" si="16"/>
        <v>0</v>
      </c>
      <c r="G57" s="20">
        <f t="shared" si="16"/>
        <v>0</v>
      </c>
      <c r="H57" s="20">
        <f t="shared" si="16"/>
        <v>0</v>
      </c>
      <c r="I57" s="20">
        <f t="shared" si="16"/>
        <v>0</v>
      </c>
      <c r="J57" s="20">
        <f t="shared" si="16"/>
        <v>49326</v>
      </c>
      <c r="K57" s="20">
        <f t="shared" si="16"/>
        <v>0</v>
      </c>
      <c r="L57" s="20">
        <f t="shared" si="16"/>
        <v>49326</v>
      </c>
    </row>
    <row r="58" spans="1:12" ht="18.75" customHeight="1" x14ac:dyDescent="0.25">
      <c r="A58" s="59"/>
      <c r="B58" s="59"/>
      <c r="C58" s="58"/>
      <c r="D58" s="36" t="s">
        <v>20</v>
      </c>
      <c r="E58" s="20">
        <f>L58+'2021-2026- июль'!J47</f>
        <v>0</v>
      </c>
      <c r="F58" s="20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20">
        <f t="shared" ref="L58:L81" si="17">SUM(F58:K58)</f>
        <v>0</v>
      </c>
    </row>
    <row r="59" spans="1:12" x14ac:dyDescent="0.25">
      <c r="A59" s="59"/>
      <c r="B59" s="59"/>
      <c r="C59" s="58"/>
      <c r="D59" s="36" t="s">
        <v>21</v>
      </c>
      <c r="E59" s="20">
        <f>L59+'2021-2026- июль'!J48</f>
        <v>0</v>
      </c>
      <c r="F59" s="20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20">
        <f t="shared" si="17"/>
        <v>0</v>
      </c>
    </row>
    <row r="60" spans="1:12" x14ac:dyDescent="0.25">
      <c r="A60" s="59"/>
      <c r="B60" s="59"/>
      <c r="C60" s="58"/>
      <c r="D60" s="36" t="s">
        <v>22</v>
      </c>
      <c r="E60" s="20">
        <f>L60+'2021-2026- июль'!J49</f>
        <v>79181</v>
      </c>
      <c r="F60" s="20">
        <v>0</v>
      </c>
      <c r="G60" s="7">
        <v>0</v>
      </c>
      <c r="H60" s="7">
        <v>0</v>
      </c>
      <c r="I60" s="7">
        <v>0</v>
      </c>
      <c r="J60" s="7">
        <v>49326</v>
      </c>
      <c r="K60" s="7">
        <v>0</v>
      </c>
      <c r="L60" s="20">
        <f t="shared" si="17"/>
        <v>49326</v>
      </c>
    </row>
    <row r="61" spans="1:12" ht="28.5" customHeight="1" x14ac:dyDescent="0.25">
      <c r="A61" s="78"/>
      <c r="B61" s="79"/>
      <c r="C61" s="35" t="s">
        <v>63</v>
      </c>
      <c r="D61" s="36" t="s">
        <v>23</v>
      </c>
      <c r="E61" s="20">
        <f>L61+'2021-2026- июль'!J50</f>
        <v>0</v>
      </c>
      <c r="F61" s="20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20">
        <f>SUM(F61:K61)</f>
        <v>0</v>
      </c>
    </row>
    <row r="62" spans="1:12" x14ac:dyDescent="0.25">
      <c r="A62" s="58" t="s">
        <v>38</v>
      </c>
      <c r="B62" s="59"/>
      <c r="C62" s="58" t="s">
        <v>29</v>
      </c>
      <c r="D62" s="35" t="s">
        <v>19</v>
      </c>
      <c r="E62" s="20">
        <f>SUM(E63:E66)</f>
        <v>514.4</v>
      </c>
      <c r="F62" s="20">
        <f>SUM(F63:F66)</f>
        <v>0</v>
      </c>
      <c r="G62" s="20">
        <f t="shared" ref="G62:L62" si="18">SUM(G63:G66)</f>
        <v>0</v>
      </c>
      <c r="H62" s="20">
        <f t="shared" si="18"/>
        <v>0</v>
      </c>
      <c r="I62" s="20">
        <f t="shared" si="18"/>
        <v>0</v>
      </c>
      <c r="J62" s="20">
        <f t="shared" si="18"/>
        <v>0</v>
      </c>
      <c r="K62" s="20">
        <f t="shared" si="18"/>
        <v>514.4</v>
      </c>
      <c r="L62" s="20">
        <f t="shared" si="18"/>
        <v>514.4</v>
      </c>
    </row>
    <row r="63" spans="1:12" ht="18" customHeight="1" x14ac:dyDescent="0.25">
      <c r="A63" s="59"/>
      <c r="B63" s="59"/>
      <c r="C63" s="58"/>
      <c r="D63" s="35" t="s">
        <v>20</v>
      </c>
      <c r="E63" s="20">
        <f>L63</f>
        <v>0</v>
      </c>
      <c r="F63" s="20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20">
        <f t="shared" si="17"/>
        <v>0</v>
      </c>
    </row>
    <row r="64" spans="1:12" ht="17.25" customHeight="1" x14ac:dyDescent="0.25">
      <c r="A64" s="59"/>
      <c r="B64" s="59"/>
      <c r="C64" s="58"/>
      <c r="D64" s="35" t="s">
        <v>21</v>
      </c>
      <c r="E64" s="20">
        <f t="shared" ref="E64:E66" si="19">L64</f>
        <v>0</v>
      </c>
      <c r="F64" s="20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20">
        <f t="shared" si="17"/>
        <v>0</v>
      </c>
    </row>
    <row r="65" spans="1:12" ht="16.5" customHeight="1" x14ac:dyDescent="0.25">
      <c r="A65" s="59"/>
      <c r="B65" s="59"/>
      <c r="C65" s="58"/>
      <c r="D65" s="35" t="s">
        <v>22</v>
      </c>
      <c r="E65" s="20">
        <f t="shared" si="19"/>
        <v>514.4</v>
      </c>
      <c r="F65" s="20">
        <v>0</v>
      </c>
      <c r="G65" s="7">
        <v>0</v>
      </c>
      <c r="H65" s="7">
        <v>0</v>
      </c>
      <c r="I65" s="7">
        <v>0</v>
      </c>
      <c r="J65" s="7">
        <v>0</v>
      </c>
      <c r="K65" s="7">
        <v>514.4</v>
      </c>
      <c r="L65" s="20">
        <f t="shared" si="17"/>
        <v>514.4</v>
      </c>
    </row>
    <row r="66" spans="1:12" ht="17.25" customHeight="1" x14ac:dyDescent="0.25">
      <c r="A66" s="59"/>
      <c r="B66" s="59"/>
      <c r="C66" s="58"/>
      <c r="D66" s="35" t="s">
        <v>23</v>
      </c>
      <c r="E66" s="20">
        <f t="shared" si="19"/>
        <v>0</v>
      </c>
      <c r="F66" s="20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20">
        <f t="shared" si="17"/>
        <v>0</v>
      </c>
    </row>
    <row r="67" spans="1:12" ht="24.75" customHeight="1" x14ac:dyDescent="0.25">
      <c r="A67" s="58" t="s">
        <v>38</v>
      </c>
      <c r="B67" s="59"/>
      <c r="C67" s="58" t="s">
        <v>54</v>
      </c>
      <c r="D67" s="35" t="s">
        <v>19</v>
      </c>
      <c r="E67" s="20">
        <f>SUM(E68:E71)</f>
        <v>10236.900000000001</v>
      </c>
      <c r="F67" s="20">
        <f>SUM(F68:F71)</f>
        <v>0</v>
      </c>
      <c r="G67" s="20">
        <f t="shared" ref="G67:L67" si="20">SUM(G68:G71)</f>
        <v>0</v>
      </c>
      <c r="H67" s="20">
        <f t="shared" si="20"/>
        <v>0</v>
      </c>
      <c r="I67" s="20">
        <f t="shared" si="20"/>
        <v>0</v>
      </c>
      <c r="J67" s="20">
        <f t="shared" si="20"/>
        <v>0</v>
      </c>
      <c r="K67" s="20">
        <f t="shared" si="20"/>
        <v>0</v>
      </c>
      <c r="L67" s="20">
        <f t="shared" si="20"/>
        <v>0</v>
      </c>
    </row>
    <row r="68" spans="1:12" ht="25.5" x14ac:dyDescent="0.25">
      <c r="A68" s="59"/>
      <c r="B68" s="59"/>
      <c r="C68" s="58"/>
      <c r="D68" s="35" t="s">
        <v>20</v>
      </c>
      <c r="E68" s="20">
        <f>L68+'2021-2026- июль'!J52</f>
        <v>0</v>
      </c>
      <c r="F68" s="20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20">
        <f t="shared" si="17"/>
        <v>0</v>
      </c>
    </row>
    <row r="69" spans="1:12" ht="21" customHeight="1" x14ac:dyDescent="0.25">
      <c r="A69" s="59"/>
      <c r="B69" s="59"/>
      <c r="C69" s="58"/>
      <c r="D69" s="35" t="s">
        <v>21</v>
      </c>
      <c r="E69" s="20">
        <f>L69+'2021-2026- июль'!J53</f>
        <v>0</v>
      </c>
      <c r="F69" s="20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20">
        <f t="shared" si="17"/>
        <v>0</v>
      </c>
    </row>
    <row r="70" spans="1:12" ht="19.5" customHeight="1" x14ac:dyDescent="0.25">
      <c r="A70" s="59"/>
      <c r="B70" s="59"/>
      <c r="C70" s="58"/>
      <c r="D70" s="35" t="s">
        <v>22</v>
      </c>
      <c r="E70" s="20">
        <f>L70+'2021-2026- июль'!J54</f>
        <v>10236.900000000001</v>
      </c>
      <c r="F70" s="20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20">
        <f t="shared" si="17"/>
        <v>0</v>
      </c>
    </row>
    <row r="71" spans="1:12" ht="28.5" customHeight="1" x14ac:dyDescent="0.25">
      <c r="A71" s="59"/>
      <c r="B71" s="59"/>
      <c r="C71" s="58"/>
      <c r="D71" s="35" t="s">
        <v>23</v>
      </c>
      <c r="E71" s="20">
        <f>L71+'2021-2026- июль'!J55</f>
        <v>0</v>
      </c>
      <c r="F71" s="20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20">
        <f t="shared" si="17"/>
        <v>0</v>
      </c>
    </row>
    <row r="72" spans="1:12" ht="44.25" customHeight="1" x14ac:dyDescent="0.25">
      <c r="A72" s="58" t="s">
        <v>38</v>
      </c>
      <c r="B72" s="59"/>
      <c r="C72" s="58" t="s">
        <v>55</v>
      </c>
      <c r="D72" s="35" t="s">
        <v>19</v>
      </c>
      <c r="E72" s="20">
        <f t="shared" ref="E72:L72" si="21">SUM(E73:E76)</f>
        <v>0</v>
      </c>
      <c r="F72" s="20">
        <f t="shared" si="21"/>
        <v>0</v>
      </c>
      <c r="G72" s="20">
        <f t="shared" si="21"/>
        <v>0</v>
      </c>
      <c r="H72" s="20">
        <f t="shared" si="21"/>
        <v>0</v>
      </c>
      <c r="I72" s="20">
        <f t="shared" si="21"/>
        <v>0</v>
      </c>
      <c r="J72" s="20">
        <f t="shared" si="21"/>
        <v>0</v>
      </c>
      <c r="K72" s="20">
        <f t="shared" si="21"/>
        <v>0</v>
      </c>
      <c r="L72" s="20">
        <f t="shared" si="21"/>
        <v>0</v>
      </c>
    </row>
    <row r="73" spans="1:12" ht="36.75" customHeight="1" x14ac:dyDescent="0.25">
      <c r="A73" s="59"/>
      <c r="B73" s="59"/>
      <c r="C73" s="58"/>
      <c r="D73" s="35" t="s">
        <v>20</v>
      </c>
      <c r="E73" s="20">
        <f>L73</f>
        <v>0</v>
      </c>
      <c r="F73" s="20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20">
        <f t="shared" si="17"/>
        <v>0</v>
      </c>
    </row>
    <row r="74" spans="1:12" ht="37.5" customHeight="1" x14ac:dyDescent="0.25">
      <c r="A74" s="59"/>
      <c r="B74" s="59"/>
      <c r="C74" s="58"/>
      <c r="D74" s="35" t="s">
        <v>21</v>
      </c>
      <c r="E74" s="20">
        <f t="shared" ref="E74:E76" si="22">L74</f>
        <v>0</v>
      </c>
      <c r="F74" s="20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20">
        <f t="shared" si="17"/>
        <v>0</v>
      </c>
    </row>
    <row r="75" spans="1:12" ht="34.5" customHeight="1" x14ac:dyDescent="0.25">
      <c r="A75" s="59"/>
      <c r="B75" s="59"/>
      <c r="C75" s="58"/>
      <c r="D75" s="35" t="s">
        <v>22</v>
      </c>
      <c r="E75" s="20">
        <f t="shared" si="22"/>
        <v>0</v>
      </c>
      <c r="F75" s="20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20">
        <f t="shared" si="17"/>
        <v>0</v>
      </c>
    </row>
    <row r="76" spans="1:12" ht="39" customHeight="1" x14ac:dyDescent="0.25">
      <c r="A76" s="59"/>
      <c r="B76" s="59"/>
      <c r="C76" s="58"/>
      <c r="D76" s="35" t="s">
        <v>23</v>
      </c>
      <c r="E76" s="20">
        <f t="shared" si="22"/>
        <v>0</v>
      </c>
      <c r="F76" s="20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20">
        <f t="shared" si="17"/>
        <v>0</v>
      </c>
    </row>
    <row r="77" spans="1:12" ht="23.25" customHeight="1" x14ac:dyDescent="0.25">
      <c r="A77" s="58" t="s">
        <v>42</v>
      </c>
      <c r="B77" s="59"/>
      <c r="C77" s="80" t="s">
        <v>64</v>
      </c>
      <c r="D77" s="35" t="s">
        <v>19</v>
      </c>
      <c r="E77" s="20">
        <f t="shared" ref="E77:L77" si="23">SUM(E78:E78)</f>
        <v>0</v>
      </c>
      <c r="F77" s="20">
        <f t="shared" si="23"/>
        <v>0</v>
      </c>
      <c r="G77" s="20">
        <f t="shared" si="23"/>
        <v>0</v>
      </c>
      <c r="H77" s="20">
        <f t="shared" si="23"/>
        <v>0</v>
      </c>
      <c r="I77" s="20">
        <f t="shared" si="23"/>
        <v>0</v>
      </c>
      <c r="J77" s="20">
        <f t="shared" si="23"/>
        <v>0</v>
      </c>
      <c r="K77" s="20">
        <f t="shared" si="23"/>
        <v>0</v>
      </c>
      <c r="L77" s="20">
        <f t="shared" si="23"/>
        <v>0</v>
      </c>
    </row>
    <row r="78" spans="1:12" ht="29.25" customHeight="1" x14ac:dyDescent="0.25">
      <c r="A78" s="59"/>
      <c r="B78" s="59"/>
      <c r="C78" s="80"/>
      <c r="D78" s="35" t="s">
        <v>20</v>
      </c>
      <c r="E78" s="20">
        <f>L78+'2021-2026- июль'!J57</f>
        <v>0</v>
      </c>
      <c r="F78" s="20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20">
        <f t="shared" si="17"/>
        <v>0</v>
      </c>
    </row>
    <row r="79" spans="1:12" ht="17.25" customHeight="1" x14ac:dyDescent="0.25">
      <c r="A79" s="72"/>
      <c r="B79" s="73"/>
      <c r="C79" s="69" t="s">
        <v>65</v>
      </c>
      <c r="D79" s="35" t="s">
        <v>21</v>
      </c>
      <c r="E79" s="20">
        <f t="shared" ref="E79" si="24">L79</f>
        <v>0</v>
      </c>
      <c r="F79" s="20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20">
        <f t="shared" si="17"/>
        <v>0</v>
      </c>
    </row>
    <row r="80" spans="1:12" ht="15" customHeight="1" x14ac:dyDescent="0.25">
      <c r="A80" s="74"/>
      <c r="B80" s="75"/>
      <c r="C80" s="70"/>
      <c r="D80" s="35" t="s">
        <v>22</v>
      </c>
      <c r="E80" s="20">
        <f>L80+'2021-2026- июль'!J65</f>
        <v>0</v>
      </c>
      <c r="F80" s="20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20">
        <f t="shared" si="17"/>
        <v>0</v>
      </c>
    </row>
    <row r="81" spans="1:12" ht="49.5" customHeight="1" x14ac:dyDescent="0.25">
      <c r="A81" s="76"/>
      <c r="B81" s="77"/>
      <c r="C81" s="71"/>
      <c r="D81" s="35" t="s">
        <v>23</v>
      </c>
      <c r="E81" s="20">
        <f>L81+'2021-2026- июль'!J66</f>
        <v>0</v>
      </c>
      <c r="F81" s="20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20">
        <f t="shared" si="17"/>
        <v>0</v>
      </c>
    </row>
  </sheetData>
  <mergeCells count="56">
    <mergeCell ref="H7:L7"/>
    <mergeCell ref="H1:L1"/>
    <mergeCell ref="H2:L2"/>
    <mergeCell ref="H3:L3"/>
    <mergeCell ref="H4:L4"/>
    <mergeCell ref="H5:L5"/>
    <mergeCell ref="H8:L8"/>
    <mergeCell ref="H10:L10"/>
    <mergeCell ref="A12:L12"/>
    <mergeCell ref="A13:A14"/>
    <mergeCell ref="B13:F14"/>
    <mergeCell ref="G13:K14"/>
    <mergeCell ref="L13:L14"/>
    <mergeCell ref="A21:B21"/>
    <mergeCell ref="A15:L16"/>
    <mergeCell ref="B17:F17"/>
    <mergeCell ref="G17:K17"/>
    <mergeCell ref="A18:B20"/>
    <mergeCell ref="C18:C20"/>
    <mergeCell ref="D18:D20"/>
    <mergeCell ref="E18:E20"/>
    <mergeCell ref="F18:K18"/>
    <mergeCell ref="L18:L20"/>
    <mergeCell ref="F19:F20"/>
    <mergeCell ref="G19:G20"/>
    <mergeCell ref="H19:H20"/>
    <mergeCell ref="I19:I20"/>
    <mergeCell ref="J19:J20"/>
    <mergeCell ref="K19:K20"/>
    <mergeCell ref="A22:B26"/>
    <mergeCell ref="C22:C26"/>
    <mergeCell ref="A27:B31"/>
    <mergeCell ref="C27:C31"/>
    <mergeCell ref="A32:B36"/>
    <mergeCell ref="C32:C36"/>
    <mergeCell ref="A62:B66"/>
    <mergeCell ref="C62:C66"/>
    <mergeCell ref="A37:B41"/>
    <mergeCell ref="C37:C41"/>
    <mergeCell ref="A42:B46"/>
    <mergeCell ref="C42:C46"/>
    <mergeCell ref="A47:B51"/>
    <mergeCell ref="C47:C51"/>
    <mergeCell ref="A52:B56"/>
    <mergeCell ref="C52:C56"/>
    <mergeCell ref="A57:B60"/>
    <mergeCell ref="C57:C60"/>
    <mergeCell ref="A61:B61"/>
    <mergeCell ref="A79:B81"/>
    <mergeCell ref="C79:C81"/>
    <mergeCell ref="A67:B71"/>
    <mergeCell ref="C67:C71"/>
    <mergeCell ref="A72:B76"/>
    <mergeCell ref="C72:C76"/>
    <mergeCell ref="A77:B78"/>
    <mergeCell ref="C77:C78"/>
  </mergeCells>
  <printOptions horizontalCentered="1"/>
  <pageMargins left="0.31496062992125984" right="0.31496062992125984" top="1.1811023622047245" bottom="0.35433070866141736" header="0.31496062992125984" footer="0.31496062992125984"/>
  <pageSetup paperSize="9" firstPageNumber="14" fitToHeight="0" orientation="landscape" useFirstPageNumber="1" verticalDpi="0" r:id="rId1"/>
  <headerFooter>
    <oddHeader xml:space="preserve">&amp;C&amp;P
</oddHeader>
  </headerFooter>
  <rowBreaks count="1" manualBreakCount="1">
    <brk id="31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abSelected="1" view="pageBreakPreview" zoomScale="130" zoomScaleNormal="100" zoomScaleSheetLayoutView="130" workbookViewId="0">
      <selection activeCell="M17" sqref="M17"/>
    </sheetView>
  </sheetViews>
  <sheetFormatPr defaultRowHeight="15" x14ac:dyDescent="0.25"/>
  <cols>
    <col min="1" max="1" width="13.42578125" style="21" customWidth="1"/>
    <col min="2" max="2" width="16.5703125" style="21" customWidth="1"/>
    <col min="3" max="3" width="16.85546875" style="21" customWidth="1"/>
    <col min="4" max="4" width="17.7109375" style="21" customWidth="1"/>
    <col min="5" max="5" width="14.42578125" style="21" customWidth="1"/>
    <col min="6" max="6" width="9.140625" style="21"/>
    <col min="7" max="7" width="11" style="88" customWidth="1"/>
    <col min="8" max="8" width="10.85546875" style="88" customWidth="1"/>
    <col min="9" max="9" width="10.28515625" style="88" bestFit="1" customWidth="1"/>
    <col min="10" max="10" width="13.5703125" style="21" customWidth="1"/>
    <col min="11" max="12" width="9.140625" style="21"/>
    <col min="13" max="13" width="13" style="21" customWidth="1"/>
    <col min="14" max="16384" width="9.140625" style="21"/>
  </cols>
  <sheetData>
    <row r="1" spans="1:10" ht="18.75" x14ac:dyDescent="0.25">
      <c r="A1" s="87" t="s">
        <v>30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9.75" customHeight="1" x14ac:dyDescent="0.25">
      <c r="A2" s="29"/>
    </row>
    <row r="3" spans="1:10" ht="25.5" customHeight="1" x14ac:dyDescent="0.25">
      <c r="A3" s="60" t="s">
        <v>9</v>
      </c>
      <c r="B3" s="60" t="s">
        <v>10</v>
      </c>
      <c r="C3" s="60" t="s">
        <v>11</v>
      </c>
      <c r="D3" s="60" t="s">
        <v>13</v>
      </c>
      <c r="E3" s="60"/>
      <c r="F3" s="60"/>
      <c r="G3" s="60"/>
      <c r="H3" s="60"/>
      <c r="I3" s="60"/>
      <c r="J3" s="83" t="s">
        <v>50</v>
      </c>
    </row>
    <row r="4" spans="1:10" ht="3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84"/>
    </row>
    <row r="5" spans="1:10" hidden="1" x14ac:dyDescent="0.25">
      <c r="A5" s="60"/>
      <c r="B5" s="60"/>
      <c r="C5" s="60"/>
      <c r="D5" s="60"/>
      <c r="E5" s="60"/>
      <c r="F5" s="60"/>
      <c r="G5" s="60"/>
      <c r="H5" s="60"/>
      <c r="I5" s="60"/>
      <c r="J5" s="84"/>
    </row>
    <row r="6" spans="1:10" x14ac:dyDescent="0.25">
      <c r="A6" s="60"/>
      <c r="B6" s="60"/>
      <c r="C6" s="60"/>
      <c r="D6" s="60" t="s">
        <v>44</v>
      </c>
      <c r="E6" s="60" t="s">
        <v>45</v>
      </c>
      <c r="F6" s="60" t="s">
        <v>46</v>
      </c>
      <c r="G6" s="89" t="s">
        <v>47</v>
      </c>
      <c r="H6" s="89" t="s">
        <v>48</v>
      </c>
      <c r="I6" s="89" t="s">
        <v>49</v>
      </c>
      <c r="J6" s="84"/>
    </row>
    <row r="7" spans="1:10" x14ac:dyDescent="0.25">
      <c r="A7" s="60"/>
      <c r="B7" s="60"/>
      <c r="C7" s="60"/>
      <c r="D7" s="60"/>
      <c r="E7" s="60"/>
      <c r="F7" s="60"/>
      <c r="G7" s="89"/>
      <c r="H7" s="89"/>
      <c r="I7" s="89"/>
      <c r="J7" s="84"/>
    </row>
    <row r="8" spans="1:10" x14ac:dyDescent="0.25">
      <c r="A8" s="60"/>
      <c r="B8" s="60"/>
      <c r="C8" s="60"/>
      <c r="D8" s="60"/>
      <c r="E8" s="60"/>
      <c r="F8" s="60"/>
      <c r="G8" s="89"/>
      <c r="H8" s="89"/>
      <c r="I8" s="89"/>
      <c r="J8" s="84"/>
    </row>
    <row r="9" spans="1:10" ht="3.75" customHeight="1" x14ac:dyDescent="0.25">
      <c r="A9" s="60"/>
      <c r="B9" s="60"/>
      <c r="C9" s="60"/>
      <c r="D9" s="60"/>
      <c r="E9" s="60"/>
      <c r="F9" s="60"/>
      <c r="G9" s="89"/>
      <c r="H9" s="89"/>
      <c r="I9" s="89"/>
      <c r="J9" s="85"/>
    </row>
    <row r="10" spans="1:10" x14ac:dyDescent="0.25">
      <c r="A10" s="35">
        <v>1</v>
      </c>
      <c r="B10" s="35">
        <v>2</v>
      </c>
      <c r="C10" s="36">
        <v>3</v>
      </c>
      <c r="D10" s="35">
        <v>4</v>
      </c>
      <c r="E10" s="36">
        <v>5</v>
      </c>
      <c r="F10" s="36">
        <v>6</v>
      </c>
      <c r="G10" s="90">
        <v>7</v>
      </c>
      <c r="H10" s="90">
        <v>8</v>
      </c>
      <c r="I10" s="91">
        <v>9</v>
      </c>
      <c r="J10" s="35">
        <v>10</v>
      </c>
    </row>
    <row r="11" spans="1:10" ht="16.5" customHeight="1" x14ac:dyDescent="0.25">
      <c r="A11" s="58" t="s">
        <v>18</v>
      </c>
      <c r="B11" s="58" t="s">
        <v>31</v>
      </c>
      <c r="C11" s="36" t="s">
        <v>19</v>
      </c>
      <c r="D11" s="20">
        <f>SUM(D12:D15)</f>
        <v>817828.99999999988</v>
      </c>
      <c r="E11" s="20">
        <f t="shared" ref="E11:H11" si="0">SUM(E12:E15)</f>
        <v>382373.1</v>
      </c>
      <c r="F11" s="20">
        <f t="shared" si="0"/>
        <v>471514.29999999993</v>
      </c>
      <c r="G11" s="39">
        <f t="shared" si="0"/>
        <v>802261.37</v>
      </c>
      <c r="H11" s="39">
        <f t="shared" si="0"/>
        <v>1074427.5899999999</v>
      </c>
      <c r="I11" s="39">
        <f>SUM(I12:I15)</f>
        <v>83552</v>
      </c>
      <c r="J11" s="20">
        <f>SUM(J12:J15)</f>
        <v>3631957.3600000003</v>
      </c>
    </row>
    <row r="12" spans="1:10" x14ac:dyDescent="0.25">
      <c r="A12" s="58"/>
      <c r="B12" s="58"/>
      <c r="C12" s="36" t="s">
        <v>20</v>
      </c>
      <c r="D12" s="20">
        <f>D17+D27+D32</f>
        <v>0</v>
      </c>
      <c r="E12" s="20">
        <f t="shared" ref="E12:I12" si="1">E17+E27+E32</f>
        <v>83223.8</v>
      </c>
      <c r="F12" s="20">
        <f t="shared" si="1"/>
        <v>0</v>
      </c>
      <c r="G12" s="39">
        <f t="shared" si="1"/>
        <v>0</v>
      </c>
      <c r="H12" s="39">
        <f t="shared" si="1"/>
        <v>0</v>
      </c>
      <c r="I12" s="39">
        <f t="shared" si="1"/>
        <v>0</v>
      </c>
      <c r="J12" s="20">
        <f t="shared" ref="J12:J14" si="2">SUM(D12:I12)</f>
        <v>83223.8</v>
      </c>
    </row>
    <row r="13" spans="1:10" x14ac:dyDescent="0.25">
      <c r="A13" s="58"/>
      <c r="B13" s="58"/>
      <c r="C13" s="36" t="s">
        <v>21</v>
      </c>
      <c r="D13" s="20">
        <f t="shared" ref="D13:I15" si="3">D18+D33+D43</f>
        <v>613406.39999999991</v>
      </c>
      <c r="E13" s="20">
        <f t="shared" si="3"/>
        <v>213788</v>
      </c>
      <c r="F13" s="20">
        <f t="shared" si="3"/>
        <v>324159.09999999998</v>
      </c>
      <c r="G13" s="39">
        <f>G18+G33+G43</f>
        <v>589995.5</v>
      </c>
      <c r="H13" s="39">
        <f t="shared" si="3"/>
        <v>944329.6</v>
      </c>
      <c r="I13" s="39">
        <f t="shared" si="3"/>
        <v>0</v>
      </c>
      <c r="J13" s="20">
        <f t="shared" si="2"/>
        <v>2685678.6</v>
      </c>
    </row>
    <row r="14" spans="1:10" x14ac:dyDescent="0.25">
      <c r="A14" s="58"/>
      <c r="B14" s="58"/>
      <c r="C14" s="35" t="s">
        <v>22</v>
      </c>
      <c r="D14" s="20">
        <f t="shared" si="3"/>
        <v>157791.4</v>
      </c>
      <c r="E14" s="20">
        <f t="shared" si="3"/>
        <v>85361.3</v>
      </c>
      <c r="F14" s="20">
        <f t="shared" si="3"/>
        <v>147355.19999999998</v>
      </c>
      <c r="G14" s="39">
        <f t="shared" si="3"/>
        <v>212265.87</v>
      </c>
      <c r="H14" s="39">
        <f t="shared" si="3"/>
        <v>130097.98999999999</v>
      </c>
      <c r="I14" s="39">
        <f t="shared" si="3"/>
        <v>83552</v>
      </c>
      <c r="J14" s="20">
        <f t="shared" si="2"/>
        <v>816423.76</v>
      </c>
    </row>
    <row r="15" spans="1:10" x14ac:dyDescent="0.25">
      <c r="A15" s="58"/>
      <c r="B15" s="58"/>
      <c r="C15" s="36" t="s">
        <v>23</v>
      </c>
      <c r="D15" s="20">
        <f t="shared" si="3"/>
        <v>46631.199999999997</v>
      </c>
      <c r="E15" s="20">
        <f t="shared" si="3"/>
        <v>0</v>
      </c>
      <c r="F15" s="20">
        <f t="shared" si="3"/>
        <v>0</v>
      </c>
      <c r="G15" s="39">
        <f t="shared" si="3"/>
        <v>0</v>
      </c>
      <c r="H15" s="39">
        <f t="shared" si="3"/>
        <v>0</v>
      </c>
      <c r="I15" s="39">
        <f>I20+I35+I45</f>
        <v>0</v>
      </c>
      <c r="J15" s="20">
        <f>SUM(D15:I15)</f>
        <v>46631.199999999997</v>
      </c>
    </row>
    <row r="16" spans="1:10" ht="17.25" customHeight="1" x14ac:dyDescent="0.25">
      <c r="A16" s="59" t="s">
        <v>24</v>
      </c>
      <c r="B16" s="58" t="s">
        <v>32</v>
      </c>
      <c r="C16" s="36" t="s">
        <v>19</v>
      </c>
      <c r="D16" s="20">
        <f>SUM(D17:D20)</f>
        <v>296439.90000000002</v>
      </c>
      <c r="E16" s="20">
        <f t="shared" ref="E16:I16" si="4">SUM(E17:E20)</f>
        <v>293092.59999999998</v>
      </c>
      <c r="F16" s="20">
        <f t="shared" si="4"/>
        <v>274235.90000000002</v>
      </c>
      <c r="G16" s="39">
        <f t="shared" si="4"/>
        <v>561289.19999999995</v>
      </c>
      <c r="H16" s="39">
        <f t="shared" si="4"/>
        <v>624527.89</v>
      </c>
      <c r="I16" s="39">
        <f t="shared" si="4"/>
        <v>83552</v>
      </c>
      <c r="J16" s="20">
        <f>SUM(J17:J20)</f>
        <v>2133137.4900000002</v>
      </c>
    </row>
    <row r="17" spans="1:10" x14ac:dyDescent="0.25">
      <c r="A17" s="59"/>
      <c r="B17" s="58"/>
      <c r="C17" s="36" t="s">
        <v>20</v>
      </c>
      <c r="D17" s="20">
        <f t="shared" ref="D17:I20" si="5">D22+D27</f>
        <v>0</v>
      </c>
      <c r="E17" s="20">
        <f t="shared" si="5"/>
        <v>83223.8</v>
      </c>
      <c r="F17" s="20">
        <f t="shared" si="5"/>
        <v>0</v>
      </c>
      <c r="G17" s="39">
        <f t="shared" si="5"/>
        <v>0</v>
      </c>
      <c r="H17" s="39">
        <f t="shared" si="5"/>
        <v>0</v>
      </c>
      <c r="I17" s="39">
        <f t="shared" si="5"/>
        <v>0</v>
      </c>
      <c r="J17" s="20">
        <f>SUM(D17:I17)</f>
        <v>83223.8</v>
      </c>
    </row>
    <row r="18" spans="1:10" x14ac:dyDescent="0.25">
      <c r="A18" s="59"/>
      <c r="B18" s="58"/>
      <c r="C18" s="35" t="s">
        <v>21</v>
      </c>
      <c r="D18" s="20">
        <f t="shared" si="5"/>
        <v>179156.3</v>
      </c>
      <c r="E18" s="20">
        <f t="shared" si="5"/>
        <v>145812</v>
      </c>
      <c r="F18" s="20">
        <f t="shared" si="5"/>
        <v>138839</v>
      </c>
      <c r="G18" s="39">
        <f t="shared" si="5"/>
        <v>403918</v>
      </c>
      <c r="H18" s="39">
        <f t="shared" si="5"/>
        <v>521423.8</v>
      </c>
      <c r="I18" s="39">
        <f t="shared" si="5"/>
        <v>0</v>
      </c>
      <c r="J18" s="20">
        <f t="shared" ref="J18:J20" si="6">SUM(D18:I18)</f>
        <v>1389149.1</v>
      </c>
    </row>
    <row r="19" spans="1:10" x14ac:dyDescent="0.25">
      <c r="A19" s="59"/>
      <c r="B19" s="58"/>
      <c r="C19" s="35" t="s">
        <v>22</v>
      </c>
      <c r="D19" s="20">
        <f t="shared" si="5"/>
        <v>77774.600000000006</v>
      </c>
      <c r="E19" s="20">
        <f t="shared" si="5"/>
        <v>64056.800000000003</v>
      </c>
      <c r="F19" s="20">
        <f t="shared" si="5"/>
        <v>135396.9</v>
      </c>
      <c r="G19" s="39">
        <f t="shared" si="5"/>
        <v>157371.20000000001</v>
      </c>
      <c r="H19" s="39">
        <f t="shared" si="5"/>
        <v>103104.09</v>
      </c>
      <c r="I19" s="39">
        <f t="shared" si="5"/>
        <v>83552</v>
      </c>
      <c r="J19" s="20">
        <f t="shared" si="6"/>
        <v>621255.59000000008</v>
      </c>
    </row>
    <row r="20" spans="1:10" x14ac:dyDescent="0.25">
      <c r="A20" s="59"/>
      <c r="B20" s="58"/>
      <c r="C20" s="36" t="s">
        <v>23</v>
      </c>
      <c r="D20" s="20">
        <f t="shared" si="5"/>
        <v>39509</v>
      </c>
      <c r="E20" s="20">
        <f t="shared" si="5"/>
        <v>0</v>
      </c>
      <c r="F20" s="20">
        <f t="shared" si="5"/>
        <v>0</v>
      </c>
      <c r="G20" s="39">
        <f t="shared" si="5"/>
        <v>0</v>
      </c>
      <c r="H20" s="39">
        <f t="shared" si="5"/>
        <v>0</v>
      </c>
      <c r="I20" s="39">
        <f t="shared" si="5"/>
        <v>0</v>
      </c>
      <c r="J20" s="20">
        <f t="shared" si="6"/>
        <v>39509</v>
      </c>
    </row>
    <row r="21" spans="1:10" ht="17.25" customHeight="1" x14ac:dyDescent="0.25">
      <c r="A21" s="58" t="s">
        <v>38</v>
      </c>
      <c r="B21" s="69" t="s">
        <v>51</v>
      </c>
      <c r="C21" s="36" t="s">
        <v>19</v>
      </c>
      <c r="D21" s="20">
        <f>SUM(D22:D25)</f>
        <v>117283.6</v>
      </c>
      <c r="E21" s="20">
        <f t="shared" ref="E21:I21" si="7">SUM(E22:E25)</f>
        <v>147280.6</v>
      </c>
      <c r="F21" s="20">
        <f t="shared" si="7"/>
        <v>135396.9</v>
      </c>
      <c r="G21" s="39">
        <f>SUM(G22:G25)</f>
        <v>157371.20000000001</v>
      </c>
      <c r="H21" s="39">
        <f t="shared" ref="H21" si="8">SUM(H22:H25)</f>
        <v>556391.68999999994</v>
      </c>
      <c r="I21" s="39">
        <f t="shared" si="7"/>
        <v>83552</v>
      </c>
      <c r="J21" s="20">
        <f>SUM(J22:J25)</f>
        <v>1197275.9900000002</v>
      </c>
    </row>
    <row r="22" spans="1:10" ht="15.75" customHeight="1" x14ac:dyDescent="0.25">
      <c r="A22" s="59"/>
      <c r="B22" s="70"/>
      <c r="C22" s="36" t="s">
        <v>20</v>
      </c>
      <c r="D22" s="20">
        <v>0</v>
      </c>
      <c r="E22" s="7">
        <v>83223.8</v>
      </c>
      <c r="F22" s="7">
        <v>0</v>
      </c>
      <c r="G22" s="40">
        <v>0</v>
      </c>
      <c r="H22" s="40">
        <v>0</v>
      </c>
      <c r="I22" s="39">
        <v>0</v>
      </c>
      <c r="J22" s="20">
        <f>SUM(D22:I22)</f>
        <v>83223.8</v>
      </c>
    </row>
    <row r="23" spans="1:10" ht="18" customHeight="1" x14ac:dyDescent="0.25">
      <c r="A23" s="59"/>
      <c r="B23" s="70"/>
      <c r="C23" s="36" t="s">
        <v>21</v>
      </c>
      <c r="D23" s="20">
        <v>0</v>
      </c>
      <c r="E23" s="7">
        <v>0</v>
      </c>
      <c r="F23" s="7">
        <v>0</v>
      </c>
      <c r="G23" s="40">
        <v>0</v>
      </c>
      <c r="H23" s="40">
        <v>453287.6</v>
      </c>
      <c r="I23" s="39">
        <v>0</v>
      </c>
      <c r="J23" s="20">
        <f t="shared" ref="J23:J30" si="9">SUM(D23:I23)</f>
        <v>453287.6</v>
      </c>
    </row>
    <row r="24" spans="1:10" ht="17.25" customHeight="1" x14ac:dyDescent="0.25">
      <c r="A24" s="59"/>
      <c r="B24" s="70"/>
      <c r="C24" s="36" t="s">
        <v>22</v>
      </c>
      <c r="D24" s="20">
        <v>77774.600000000006</v>
      </c>
      <c r="E24" s="7">
        <v>64056.800000000003</v>
      </c>
      <c r="F24" s="7">
        <v>135396.9</v>
      </c>
      <c r="G24" s="40">
        <v>157371.20000000001</v>
      </c>
      <c r="H24" s="40">
        <f>43000+31170.8+28933.29</f>
        <v>103104.09</v>
      </c>
      <c r="I24" s="39">
        <v>83552</v>
      </c>
      <c r="J24" s="20">
        <f>SUM(D24:I24)</f>
        <v>621255.59000000008</v>
      </c>
    </row>
    <row r="25" spans="1:10" ht="15" customHeight="1" x14ac:dyDescent="0.25">
      <c r="A25" s="59"/>
      <c r="B25" s="71"/>
      <c r="C25" s="36" t="s">
        <v>23</v>
      </c>
      <c r="D25" s="20">
        <v>39509</v>
      </c>
      <c r="E25" s="7">
        <v>0</v>
      </c>
      <c r="F25" s="7">
        <v>0</v>
      </c>
      <c r="G25" s="40">
        <v>0</v>
      </c>
      <c r="H25" s="40">
        <v>0</v>
      </c>
      <c r="I25" s="39">
        <v>0</v>
      </c>
      <c r="J25" s="20">
        <f t="shared" si="9"/>
        <v>39509</v>
      </c>
    </row>
    <row r="26" spans="1:10" x14ac:dyDescent="0.25">
      <c r="A26" s="58" t="s">
        <v>38</v>
      </c>
      <c r="B26" s="69" t="s">
        <v>39</v>
      </c>
      <c r="C26" s="36" t="s">
        <v>19</v>
      </c>
      <c r="D26" s="20">
        <f t="shared" ref="D26:J26" si="10">SUM(D27:D30)</f>
        <v>179156.3</v>
      </c>
      <c r="E26" s="20">
        <f t="shared" si="10"/>
        <v>145812</v>
      </c>
      <c r="F26" s="20">
        <f t="shared" si="10"/>
        <v>138839</v>
      </c>
      <c r="G26" s="39">
        <f t="shared" si="10"/>
        <v>403918</v>
      </c>
      <c r="H26" s="39">
        <f t="shared" si="10"/>
        <v>68136.2</v>
      </c>
      <c r="I26" s="39">
        <f t="shared" si="10"/>
        <v>0</v>
      </c>
      <c r="J26" s="39">
        <f t="shared" si="10"/>
        <v>935861.5</v>
      </c>
    </row>
    <row r="27" spans="1:10" x14ac:dyDescent="0.25">
      <c r="A27" s="59"/>
      <c r="B27" s="70"/>
      <c r="C27" s="36" t="s">
        <v>20</v>
      </c>
      <c r="D27" s="20">
        <v>0</v>
      </c>
      <c r="E27" s="7">
        <v>0</v>
      </c>
      <c r="F27" s="7">
        <v>0</v>
      </c>
      <c r="G27" s="40">
        <v>0</v>
      </c>
      <c r="H27" s="40">
        <v>0</v>
      </c>
      <c r="I27" s="39">
        <v>0</v>
      </c>
      <c r="J27" s="20">
        <f t="shared" si="9"/>
        <v>0</v>
      </c>
    </row>
    <row r="28" spans="1:10" x14ac:dyDescent="0.25">
      <c r="A28" s="59"/>
      <c r="B28" s="70"/>
      <c r="C28" s="36" t="s">
        <v>21</v>
      </c>
      <c r="D28" s="20">
        <v>179156.3</v>
      </c>
      <c r="E28" s="7">
        <v>145812</v>
      </c>
      <c r="F28" s="7">
        <v>138839</v>
      </c>
      <c r="G28" s="40">
        <v>403918</v>
      </c>
      <c r="H28" s="40">
        <v>68136.2</v>
      </c>
      <c r="I28" s="39">
        <v>0</v>
      </c>
      <c r="J28" s="20">
        <f t="shared" si="9"/>
        <v>935861.5</v>
      </c>
    </row>
    <row r="29" spans="1:10" x14ac:dyDescent="0.25">
      <c r="A29" s="59"/>
      <c r="B29" s="70"/>
      <c r="C29" s="36" t="s">
        <v>22</v>
      </c>
      <c r="D29" s="20">
        <v>0</v>
      </c>
      <c r="E29" s="7">
        <v>0</v>
      </c>
      <c r="F29" s="7">
        <v>0</v>
      </c>
      <c r="G29" s="40">
        <v>0</v>
      </c>
      <c r="H29" s="40">
        <v>0</v>
      </c>
      <c r="I29" s="39">
        <v>0</v>
      </c>
      <c r="J29" s="20">
        <f t="shared" si="9"/>
        <v>0</v>
      </c>
    </row>
    <row r="30" spans="1:10" x14ac:dyDescent="0.25">
      <c r="A30" s="59"/>
      <c r="B30" s="71"/>
      <c r="C30" s="36" t="s">
        <v>23</v>
      </c>
      <c r="D30" s="20">
        <v>0</v>
      </c>
      <c r="E30" s="7">
        <v>0</v>
      </c>
      <c r="F30" s="7">
        <v>0</v>
      </c>
      <c r="G30" s="40">
        <v>0</v>
      </c>
      <c r="H30" s="40">
        <v>0</v>
      </c>
      <c r="I30" s="39">
        <v>0</v>
      </c>
      <c r="J30" s="20">
        <f t="shared" si="9"/>
        <v>0</v>
      </c>
    </row>
    <row r="31" spans="1:10" ht="18.75" customHeight="1" x14ac:dyDescent="0.25">
      <c r="A31" s="59" t="s">
        <v>26</v>
      </c>
      <c r="B31" s="69" t="s">
        <v>58</v>
      </c>
      <c r="C31" s="36" t="s">
        <v>19</v>
      </c>
      <c r="D31" s="20">
        <f t="shared" ref="D31:J31" si="11">SUM(D32:D35)</f>
        <v>486341</v>
      </c>
      <c r="E31" s="20">
        <f t="shared" si="11"/>
        <v>84236.7</v>
      </c>
      <c r="F31" s="20">
        <f t="shared" si="11"/>
        <v>197278.4</v>
      </c>
      <c r="G31" s="39">
        <f t="shared" si="11"/>
        <v>240972.16999999998</v>
      </c>
      <c r="H31" s="39">
        <f t="shared" si="11"/>
        <v>449899.7</v>
      </c>
      <c r="I31" s="39">
        <f t="shared" si="11"/>
        <v>0</v>
      </c>
      <c r="J31" s="20">
        <f t="shared" si="11"/>
        <v>1458727.97</v>
      </c>
    </row>
    <row r="32" spans="1:10" ht="17.25" customHeight="1" x14ac:dyDescent="0.25">
      <c r="A32" s="59"/>
      <c r="B32" s="70"/>
      <c r="C32" s="36" t="s">
        <v>20</v>
      </c>
      <c r="D32" s="20">
        <f>D37</f>
        <v>0</v>
      </c>
      <c r="E32" s="20">
        <f t="shared" ref="E32:I35" si="12">E37</f>
        <v>0</v>
      </c>
      <c r="F32" s="20">
        <f t="shared" si="12"/>
        <v>0</v>
      </c>
      <c r="G32" s="39">
        <f t="shared" si="12"/>
        <v>0</v>
      </c>
      <c r="H32" s="39">
        <f t="shared" si="12"/>
        <v>0</v>
      </c>
      <c r="I32" s="39">
        <f t="shared" si="12"/>
        <v>0</v>
      </c>
      <c r="J32" s="20">
        <f t="shared" ref="J32:J33" si="13">SUM(D32:I32)</f>
        <v>0</v>
      </c>
    </row>
    <row r="33" spans="1:10" ht="18" customHeight="1" x14ac:dyDescent="0.25">
      <c r="A33" s="59"/>
      <c r="B33" s="71"/>
      <c r="C33" s="36" t="s">
        <v>21</v>
      </c>
      <c r="D33" s="20">
        <f>D38</f>
        <v>434250.1</v>
      </c>
      <c r="E33" s="20">
        <f t="shared" si="12"/>
        <v>67976</v>
      </c>
      <c r="F33" s="20">
        <f t="shared" si="12"/>
        <v>185320.1</v>
      </c>
      <c r="G33" s="39">
        <f t="shared" si="12"/>
        <v>186077.5</v>
      </c>
      <c r="H33" s="39">
        <f>H38</f>
        <v>422905.8</v>
      </c>
      <c r="I33" s="39">
        <f t="shared" si="12"/>
        <v>0</v>
      </c>
      <c r="J33" s="20">
        <f t="shared" si="13"/>
        <v>1296529.5</v>
      </c>
    </row>
    <row r="34" spans="1:10" x14ac:dyDescent="0.25">
      <c r="A34" s="81"/>
      <c r="B34" s="70" t="s">
        <v>57</v>
      </c>
      <c r="C34" s="33" t="s">
        <v>22</v>
      </c>
      <c r="D34" s="34">
        <f>D39</f>
        <v>44968.7</v>
      </c>
      <c r="E34" s="34">
        <f t="shared" si="12"/>
        <v>16260.7</v>
      </c>
      <c r="F34" s="34">
        <f t="shared" si="12"/>
        <v>11958.3</v>
      </c>
      <c r="G34" s="92">
        <f t="shared" si="12"/>
        <v>54894.67</v>
      </c>
      <c r="H34" s="92">
        <f>H39</f>
        <v>26993.9</v>
      </c>
      <c r="I34" s="92">
        <f>I39</f>
        <v>0</v>
      </c>
      <c r="J34" s="34">
        <f>SUM(D34:I34)</f>
        <v>155076.26999999999</v>
      </c>
    </row>
    <row r="35" spans="1:10" ht="27" customHeight="1" x14ac:dyDescent="0.25">
      <c r="A35" s="82"/>
      <c r="B35" s="71"/>
      <c r="C35" s="36" t="s">
        <v>23</v>
      </c>
      <c r="D35" s="20">
        <f>D40</f>
        <v>7122.2</v>
      </c>
      <c r="E35" s="20">
        <f t="shared" si="12"/>
        <v>0</v>
      </c>
      <c r="F35" s="20">
        <f t="shared" si="12"/>
        <v>0</v>
      </c>
      <c r="G35" s="39">
        <f t="shared" si="12"/>
        <v>0</v>
      </c>
      <c r="H35" s="39">
        <f>H40</f>
        <v>0</v>
      </c>
      <c r="I35" s="39">
        <f>I40</f>
        <v>0</v>
      </c>
      <c r="J35" s="20">
        <f>SUM(D35:I35)</f>
        <v>7122.2</v>
      </c>
    </row>
    <row r="36" spans="1:10" x14ac:dyDescent="0.25">
      <c r="A36" s="58" t="s">
        <v>38</v>
      </c>
      <c r="B36" s="69" t="s">
        <v>27</v>
      </c>
      <c r="C36" s="36" t="s">
        <v>19</v>
      </c>
      <c r="D36" s="20">
        <f>SUM(D37:D40)</f>
        <v>486341</v>
      </c>
      <c r="E36" s="20">
        <f t="shared" ref="E36:J36" si="14">SUM(E37:E40)</f>
        <v>84236.7</v>
      </c>
      <c r="F36" s="20">
        <f t="shared" si="14"/>
        <v>197278.4</v>
      </c>
      <c r="G36" s="39">
        <f t="shared" si="14"/>
        <v>240972.16999999998</v>
      </c>
      <c r="H36" s="39">
        <f>SUM(H37:H40)</f>
        <v>449899.7</v>
      </c>
      <c r="I36" s="39">
        <f t="shared" si="14"/>
        <v>0</v>
      </c>
      <c r="J36" s="20">
        <f t="shared" si="14"/>
        <v>1458727.97</v>
      </c>
    </row>
    <row r="37" spans="1:10" x14ac:dyDescent="0.25">
      <c r="A37" s="59"/>
      <c r="B37" s="70"/>
      <c r="C37" s="36" t="s">
        <v>20</v>
      </c>
      <c r="D37" s="20">
        <v>0</v>
      </c>
      <c r="E37" s="7">
        <v>0</v>
      </c>
      <c r="F37" s="7">
        <v>0</v>
      </c>
      <c r="G37" s="40">
        <v>0</v>
      </c>
      <c r="H37" s="40">
        <v>0</v>
      </c>
      <c r="I37" s="39">
        <v>0</v>
      </c>
      <c r="J37" s="20">
        <f t="shared" ref="J37:J39" si="15">SUM(D37:I37)</f>
        <v>0</v>
      </c>
    </row>
    <row r="38" spans="1:10" x14ac:dyDescent="0.25">
      <c r="A38" s="59"/>
      <c r="B38" s="70"/>
      <c r="C38" s="36" t="s">
        <v>21</v>
      </c>
      <c r="D38" s="20">
        <v>434250.1</v>
      </c>
      <c r="E38" s="7">
        <v>67976</v>
      </c>
      <c r="F38" s="7">
        <v>185320.1</v>
      </c>
      <c r="G38" s="40">
        <f>178028.5+8049</f>
        <v>186077.5</v>
      </c>
      <c r="H38" s="40">
        <v>422905.8</v>
      </c>
      <c r="I38" s="39">
        <v>0</v>
      </c>
      <c r="J38" s="20">
        <f>SUM(D38:I38)</f>
        <v>1296529.5</v>
      </c>
    </row>
    <row r="39" spans="1:10" x14ac:dyDescent="0.25">
      <c r="A39" s="59"/>
      <c r="B39" s="70"/>
      <c r="C39" s="36" t="s">
        <v>22</v>
      </c>
      <c r="D39" s="20">
        <v>44968.7</v>
      </c>
      <c r="E39" s="7">
        <v>16260.7</v>
      </c>
      <c r="F39" s="7">
        <v>11958.3</v>
      </c>
      <c r="G39" s="40">
        <f>11977.3+42917.37</f>
        <v>54894.67</v>
      </c>
      <c r="H39" s="40">
        <f>26993.9</f>
        <v>26993.9</v>
      </c>
      <c r="I39" s="39">
        <v>0</v>
      </c>
      <c r="J39" s="20">
        <f t="shared" si="15"/>
        <v>155076.26999999999</v>
      </c>
    </row>
    <row r="40" spans="1:10" x14ac:dyDescent="0.25">
      <c r="A40" s="59"/>
      <c r="B40" s="71"/>
      <c r="C40" s="36" t="s">
        <v>23</v>
      </c>
      <c r="D40" s="20">
        <v>7122.2</v>
      </c>
      <c r="E40" s="7">
        <v>0</v>
      </c>
      <c r="F40" s="7">
        <v>0</v>
      </c>
      <c r="G40" s="40">
        <v>0</v>
      </c>
      <c r="H40" s="40">
        <v>0</v>
      </c>
      <c r="I40" s="39">
        <v>0</v>
      </c>
      <c r="J40" s="20">
        <f>SUM(D40:I40)</f>
        <v>7122.2</v>
      </c>
    </row>
    <row r="41" spans="1:10" x14ac:dyDescent="0.25">
      <c r="A41" s="59" t="s">
        <v>28</v>
      </c>
      <c r="B41" s="69" t="s">
        <v>33</v>
      </c>
      <c r="C41" s="36" t="s">
        <v>19</v>
      </c>
      <c r="D41" s="20">
        <f>SUM(D42:D45)</f>
        <v>35048.1</v>
      </c>
      <c r="E41" s="20">
        <f t="shared" ref="E41:J41" si="16">SUM(E42:E45)</f>
        <v>5043.8</v>
      </c>
      <c r="F41" s="20">
        <f t="shared" si="16"/>
        <v>0</v>
      </c>
      <c r="G41" s="39">
        <f t="shared" si="16"/>
        <v>0</v>
      </c>
      <c r="H41" s="39">
        <f t="shared" si="16"/>
        <v>0</v>
      </c>
      <c r="I41" s="39">
        <f t="shared" si="16"/>
        <v>0</v>
      </c>
      <c r="J41" s="20">
        <f t="shared" si="16"/>
        <v>40091.9</v>
      </c>
    </row>
    <row r="42" spans="1:10" x14ac:dyDescent="0.25">
      <c r="A42" s="59"/>
      <c r="B42" s="70"/>
      <c r="C42" s="36" t="s">
        <v>20</v>
      </c>
      <c r="D42" s="20">
        <f>D47+D52+D57</f>
        <v>0</v>
      </c>
      <c r="E42" s="20">
        <f t="shared" ref="E42:I43" si="17">E47+E52+E57</f>
        <v>0</v>
      </c>
      <c r="F42" s="20">
        <f t="shared" si="17"/>
        <v>0</v>
      </c>
      <c r="G42" s="39">
        <f t="shared" si="17"/>
        <v>0</v>
      </c>
      <c r="H42" s="39">
        <f t="shared" si="17"/>
        <v>0</v>
      </c>
      <c r="I42" s="39">
        <f t="shared" si="17"/>
        <v>0</v>
      </c>
      <c r="J42" s="20">
        <f t="shared" ref="J42:J43" si="18">SUM(D42:I42)</f>
        <v>0</v>
      </c>
    </row>
    <row r="43" spans="1:10" x14ac:dyDescent="0.25">
      <c r="A43" s="59"/>
      <c r="B43" s="70"/>
      <c r="C43" s="36" t="s">
        <v>21</v>
      </c>
      <c r="D43" s="20">
        <f>D48+D53+D58</f>
        <v>0</v>
      </c>
      <c r="E43" s="20">
        <f t="shared" si="17"/>
        <v>0</v>
      </c>
      <c r="F43" s="20">
        <f t="shared" si="17"/>
        <v>0</v>
      </c>
      <c r="G43" s="39">
        <f t="shared" si="17"/>
        <v>0</v>
      </c>
      <c r="H43" s="39">
        <f t="shared" si="17"/>
        <v>0</v>
      </c>
      <c r="I43" s="39">
        <f t="shared" si="17"/>
        <v>0</v>
      </c>
      <c r="J43" s="20">
        <f t="shared" si="18"/>
        <v>0</v>
      </c>
    </row>
    <row r="44" spans="1:10" x14ac:dyDescent="0.25">
      <c r="A44" s="59"/>
      <c r="B44" s="70"/>
      <c r="C44" s="36" t="s">
        <v>22</v>
      </c>
      <c r="D44" s="20">
        <f t="shared" ref="D44:H45" si="19">D49+D54+D60</f>
        <v>35048.1</v>
      </c>
      <c r="E44" s="20">
        <f t="shared" si="19"/>
        <v>5043.8</v>
      </c>
      <c r="F44" s="20">
        <f t="shared" si="19"/>
        <v>0</v>
      </c>
      <c r="G44" s="39">
        <f t="shared" si="19"/>
        <v>0</v>
      </c>
      <c r="H44" s="39">
        <f t="shared" si="19"/>
        <v>0</v>
      </c>
      <c r="I44" s="39">
        <f>I49+I54+I60</f>
        <v>0</v>
      </c>
      <c r="J44" s="20">
        <f>SUM(D44:I44)</f>
        <v>40091.9</v>
      </c>
    </row>
    <row r="45" spans="1:10" x14ac:dyDescent="0.25">
      <c r="A45" s="59"/>
      <c r="B45" s="71"/>
      <c r="C45" s="36" t="s">
        <v>23</v>
      </c>
      <c r="D45" s="20">
        <f>D50+D55+D61</f>
        <v>0</v>
      </c>
      <c r="E45" s="20">
        <f>E50+E55+E61</f>
        <v>0</v>
      </c>
      <c r="F45" s="20">
        <f t="shared" si="19"/>
        <v>0</v>
      </c>
      <c r="G45" s="39">
        <f t="shared" si="19"/>
        <v>0</v>
      </c>
      <c r="H45" s="39">
        <f t="shared" si="19"/>
        <v>0</v>
      </c>
      <c r="I45" s="39">
        <f>I50+I55+I61</f>
        <v>0</v>
      </c>
      <c r="J45" s="20">
        <f>SUM(D45:I45)</f>
        <v>0</v>
      </c>
    </row>
    <row r="46" spans="1:10" ht="21" customHeight="1" x14ac:dyDescent="0.25">
      <c r="A46" s="58" t="s">
        <v>38</v>
      </c>
      <c r="B46" s="69" t="s">
        <v>56</v>
      </c>
      <c r="C46" s="36" t="s">
        <v>19</v>
      </c>
      <c r="D46" s="20">
        <f>SUM(D47:D50)</f>
        <v>29855</v>
      </c>
      <c r="E46" s="20">
        <f t="shared" ref="E46:J46" si="20">SUM(E47:E50)</f>
        <v>0</v>
      </c>
      <c r="F46" s="20">
        <f t="shared" si="20"/>
        <v>0</v>
      </c>
      <c r="G46" s="39">
        <f t="shared" si="20"/>
        <v>0</v>
      </c>
      <c r="H46" s="39">
        <f t="shared" si="20"/>
        <v>0</v>
      </c>
      <c r="I46" s="39">
        <f t="shared" si="20"/>
        <v>0</v>
      </c>
      <c r="J46" s="20">
        <f t="shared" si="20"/>
        <v>29855</v>
      </c>
    </row>
    <row r="47" spans="1:10" x14ac:dyDescent="0.25">
      <c r="A47" s="59"/>
      <c r="B47" s="70"/>
      <c r="C47" s="36" t="s">
        <v>20</v>
      </c>
      <c r="D47" s="20">
        <v>0</v>
      </c>
      <c r="E47" s="7">
        <v>0</v>
      </c>
      <c r="F47" s="7">
        <v>0</v>
      </c>
      <c r="G47" s="40">
        <v>0</v>
      </c>
      <c r="H47" s="40">
        <v>0</v>
      </c>
      <c r="I47" s="40">
        <v>0</v>
      </c>
      <c r="J47" s="20">
        <f t="shared" ref="J47:J58" si="21">SUM(D47:I47)</f>
        <v>0</v>
      </c>
    </row>
    <row r="48" spans="1:10" x14ac:dyDescent="0.25">
      <c r="A48" s="59"/>
      <c r="B48" s="70"/>
      <c r="C48" s="36" t="s">
        <v>21</v>
      </c>
      <c r="D48" s="20">
        <v>0</v>
      </c>
      <c r="E48" s="7">
        <v>0</v>
      </c>
      <c r="F48" s="7">
        <v>0</v>
      </c>
      <c r="G48" s="40">
        <v>0</v>
      </c>
      <c r="H48" s="40">
        <v>0</v>
      </c>
      <c r="I48" s="40">
        <v>0</v>
      </c>
      <c r="J48" s="20">
        <f t="shared" si="21"/>
        <v>0</v>
      </c>
    </row>
    <row r="49" spans="1:10" x14ac:dyDescent="0.25">
      <c r="A49" s="59"/>
      <c r="B49" s="70"/>
      <c r="C49" s="36" t="s">
        <v>22</v>
      </c>
      <c r="D49" s="20">
        <v>29855</v>
      </c>
      <c r="E49" s="7">
        <v>0</v>
      </c>
      <c r="F49" s="7">
        <v>0</v>
      </c>
      <c r="G49" s="40">
        <v>0</v>
      </c>
      <c r="H49" s="40">
        <v>0</v>
      </c>
      <c r="I49" s="40">
        <v>0</v>
      </c>
      <c r="J49" s="20">
        <f t="shared" si="21"/>
        <v>29855</v>
      </c>
    </row>
    <row r="50" spans="1:10" ht="22.5" customHeight="1" x14ac:dyDescent="0.25">
      <c r="A50" s="59"/>
      <c r="B50" s="71"/>
      <c r="C50" s="36" t="s">
        <v>23</v>
      </c>
      <c r="D50" s="20">
        <v>0</v>
      </c>
      <c r="E50" s="7">
        <v>0</v>
      </c>
      <c r="F50" s="7">
        <v>0</v>
      </c>
      <c r="G50" s="40">
        <v>0</v>
      </c>
      <c r="H50" s="40">
        <v>0</v>
      </c>
      <c r="I50" s="40">
        <v>0</v>
      </c>
      <c r="J50" s="20">
        <f t="shared" si="21"/>
        <v>0</v>
      </c>
    </row>
    <row r="51" spans="1:10" ht="24" customHeight="1" x14ac:dyDescent="0.25">
      <c r="A51" s="58" t="s">
        <v>38</v>
      </c>
      <c r="B51" s="69" t="s">
        <v>54</v>
      </c>
      <c r="C51" s="36" t="s">
        <v>19</v>
      </c>
      <c r="D51" s="20">
        <f>SUM(D52:D55)</f>
        <v>5193.1000000000004</v>
      </c>
      <c r="E51" s="20">
        <f t="shared" ref="E51:J51" si="22">SUM(E52:E55)</f>
        <v>5043.8</v>
      </c>
      <c r="F51" s="20">
        <f t="shared" si="22"/>
        <v>0</v>
      </c>
      <c r="G51" s="39">
        <f t="shared" si="22"/>
        <v>0</v>
      </c>
      <c r="H51" s="39">
        <f t="shared" si="22"/>
        <v>0</v>
      </c>
      <c r="I51" s="39">
        <f t="shared" si="22"/>
        <v>0</v>
      </c>
      <c r="J51" s="20">
        <f t="shared" si="22"/>
        <v>10236.900000000001</v>
      </c>
    </row>
    <row r="52" spans="1:10" ht="21" customHeight="1" x14ac:dyDescent="0.25">
      <c r="A52" s="59"/>
      <c r="B52" s="70"/>
      <c r="C52" s="36" t="s">
        <v>20</v>
      </c>
      <c r="D52" s="20">
        <v>0</v>
      </c>
      <c r="E52" s="7">
        <v>0</v>
      </c>
      <c r="F52" s="7">
        <v>0</v>
      </c>
      <c r="G52" s="40">
        <v>0</v>
      </c>
      <c r="H52" s="40">
        <v>0</v>
      </c>
      <c r="I52" s="40">
        <v>0</v>
      </c>
      <c r="J52" s="20">
        <f t="shared" si="21"/>
        <v>0</v>
      </c>
    </row>
    <row r="53" spans="1:10" ht="18.75" customHeight="1" x14ac:dyDescent="0.25">
      <c r="A53" s="59"/>
      <c r="B53" s="70"/>
      <c r="C53" s="36" t="s">
        <v>21</v>
      </c>
      <c r="D53" s="20">
        <v>0</v>
      </c>
      <c r="E53" s="7">
        <v>0</v>
      </c>
      <c r="F53" s="7">
        <v>0</v>
      </c>
      <c r="G53" s="40">
        <v>0</v>
      </c>
      <c r="H53" s="40">
        <v>0</v>
      </c>
      <c r="I53" s="40">
        <v>0</v>
      </c>
      <c r="J53" s="20">
        <f t="shared" si="21"/>
        <v>0</v>
      </c>
    </row>
    <row r="54" spans="1:10" ht="19.5" customHeight="1" x14ac:dyDescent="0.25">
      <c r="A54" s="59"/>
      <c r="B54" s="70"/>
      <c r="C54" s="36" t="s">
        <v>22</v>
      </c>
      <c r="D54" s="20">
        <v>5193.1000000000004</v>
      </c>
      <c r="E54" s="7">
        <v>5043.8</v>
      </c>
      <c r="F54" s="7">
        <v>0</v>
      </c>
      <c r="G54" s="40">
        <v>0</v>
      </c>
      <c r="H54" s="40">
        <v>0</v>
      </c>
      <c r="I54" s="40">
        <v>0</v>
      </c>
      <c r="J54" s="20">
        <f t="shared" si="21"/>
        <v>10236.900000000001</v>
      </c>
    </row>
    <row r="55" spans="1:10" ht="45.75" customHeight="1" x14ac:dyDescent="0.25">
      <c r="A55" s="59"/>
      <c r="B55" s="71"/>
      <c r="C55" s="36" t="s">
        <v>23</v>
      </c>
      <c r="D55" s="20">
        <v>0</v>
      </c>
      <c r="E55" s="7">
        <v>0</v>
      </c>
      <c r="F55" s="7">
        <v>0</v>
      </c>
      <c r="G55" s="40">
        <v>0</v>
      </c>
      <c r="H55" s="40">
        <v>0</v>
      </c>
      <c r="I55" s="40">
        <v>0</v>
      </c>
      <c r="J55" s="20">
        <f t="shared" si="21"/>
        <v>0</v>
      </c>
    </row>
    <row r="56" spans="1:10" ht="19.5" customHeight="1" x14ac:dyDescent="0.25">
      <c r="A56" s="58" t="s">
        <v>61</v>
      </c>
      <c r="B56" s="69" t="s">
        <v>59</v>
      </c>
      <c r="C56" s="36" t="s">
        <v>19</v>
      </c>
      <c r="D56" s="20">
        <f t="shared" ref="D56:J56" si="23">SUM(D57:D58)</f>
        <v>0</v>
      </c>
      <c r="E56" s="20">
        <f t="shared" si="23"/>
        <v>0</v>
      </c>
      <c r="F56" s="20">
        <f t="shared" si="23"/>
        <v>0</v>
      </c>
      <c r="G56" s="39">
        <f t="shared" si="23"/>
        <v>0</v>
      </c>
      <c r="H56" s="39">
        <f t="shared" si="23"/>
        <v>0</v>
      </c>
      <c r="I56" s="39">
        <f t="shared" si="23"/>
        <v>0</v>
      </c>
      <c r="J56" s="20">
        <f t="shared" si="23"/>
        <v>0</v>
      </c>
    </row>
    <row r="57" spans="1:10" ht="24" customHeight="1" x14ac:dyDescent="0.25">
      <c r="A57" s="59"/>
      <c r="B57" s="70"/>
      <c r="C57" s="36" t="s">
        <v>20</v>
      </c>
      <c r="D57" s="20">
        <v>0</v>
      </c>
      <c r="E57" s="20">
        <v>0</v>
      </c>
      <c r="F57" s="20">
        <v>0</v>
      </c>
      <c r="G57" s="39">
        <v>0</v>
      </c>
      <c r="H57" s="39">
        <v>0</v>
      </c>
      <c r="I57" s="39">
        <v>0</v>
      </c>
      <c r="J57" s="20">
        <f t="shared" si="21"/>
        <v>0</v>
      </c>
    </row>
    <row r="58" spans="1:10" ht="20.25" customHeight="1" x14ac:dyDescent="0.25">
      <c r="A58" s="59"/>
      <c r="B58" s="71"/>
      <c r="C58" s="36" t="s">
        <v>21</v>
      </c>
      <c r="D58" s="20">
        <v>0</v>
      </c>
      <c r="E58" s="20">
        <v>0</v>
      </c>
      <c r="F58" s="20">
        <v>0</v>
      </c>
      <c r="G58" s="39">
        <v>0</v>
      </c>
      <c r="H58" s="39">
        <v>0</v>
      </c>
      <c r="I58" s="39">
        <v>0</v>
      </c>
      <c r="J58" s="20">
        <f t="shared" si="21"/>
        <v>0</v>
      </c>
    </row>
    <row r="59" spans="1:10" hidden="1" x14ac:dyDescent="0.25">
      <c r="A59" s="30"/>
    </row>
    <row r="60" spans="1:10" x14ac:dyDescent="0.25">
      <c r="A60" s="80"/>
      <c r="B60" s="69" t="s">
        <v>60</v>
      </c>
      <c r="C60" s="36" t="s">
        <v>22</v>
      </c>
      <c r="D60" s="20">
        <v>0</v>
      </c>
      <c r="E60" s="20">
        <v>0</v>
      </c>
      <c r="F60" s="20">
        <v>0</v>
      </c>
      <c r="G60" s="39">
        <v>0</v>
      </c>
      <c r="H60" s="39">
        <v>0</v>
      </c>
      <c r="I60" s="39">
        <v>0</v>
      </c>
      <c r="J60" s="20">
        <f t="shared" ref="J60:J61" si="24">SUM(D60:I60)</f>
        <v>0</v>
      </c>
    </row>
    <row r="61" spans="1:10" ht="54.75" customHeight="1" x14ac:dyDescent="0.25">
      <c r="A61" s="86"/>
      <c r="B61" s="71"/>
      <c r="C61" s="36" t="s">
        <v>23</v>
      </c>
      <c r="D61" s="20">
        <v>0</v>
      </c>
      <c r="E61" s="20">
        <v>0</v>
      </c>
      <c r="F61" s="20">
        <v>0</v>
      </c>
      <c r="G61" s="39">
        <v>0</v>
      </c>
      <c r="H61" s="39">
        <v>0</v>
      </c>
      <c r="I61" s="39">
        <v>0</v>
      </c>
      <c r="J61" s="20">
        <f t="shared" si="24"/>
        <v>0</v>
      </c>
    </row>
  </sheetData>
  <mergeCells count="36">
    <mergeCell ref="A1:J1"/>
    <mergeCell ref="A3:A9"/>
    <mergeCell ref="B3:B9"/>
    <mergeCell ref="C3:C9"/>
    <mergeCell ref="D3:I5"/>
    <mergeCell ref="J3:J9"/>
    <mergeCell ref="D6:D9"/>
    <mergeCell ref="E6:E9"/>
    <mergeCell ref="F6:F9"/>
    <mergeCell ref="G6:G9"/>
    <mergeCell ref="H6:H9"/>
    <mergeCell ref="I6:I9"/>
    <mergeCell ref="A11:A15"/>
    <mergeCell ref="B11:B15"/>
    <mergeCell ref="A16:A20"/>
    <mergeCell ref="B16:B20"/>
    <mergeCell ref="A21:A25"/>
    <mergeCell ref="B21:B25"/>
    <mergeCell ref="A26:A30"/>
    <mergeCell ref="B26:B30"/>
    <mergeCell ref="A31:A33"/>
    <mergeCell ref="B31:B33"/>
    <mergeCell ref="A34:A35"/>
    <mergeCell ref="B34:B35"/>
    <mergeCell ref="A36:A40"/>
    <mergeCell ref="B36:B40"/>
    <mergeCell ref="A41:A45"/>
    <mergeCell ref="B41:B45"/>
    <mergeCell ref="A60:A61"/>
    <mergeCell ref="B60:B61"/>
    <mergeCell ref="A46:A50"/>
    <mergeCell ref="B46:B50"/>
    <mergeCell ref="A51:A55"/>
    <mergeCell ref="B51:B55"/>
    <mergeCell ref="A56:A58"/>
    <mergeCell ref="B56:B58"/>
  </mergeCells>
  <printOptions horizontalCentered="1"/>
  <pageMargins left="0.31496062992125984" right="0.31496062992125984" top="1.1811023622047245" bottom="0.35433070866141736" header="0.31496062992125984" footer="0.31496062992125984"/>
  <pageSetup paperSize="9" firstPageNumber="18" fitToHeight="0" orientation="landscape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2021-2026 (2)</vt:lpstr>
      <vt:lpstr>2015-2020</vt:lpstr>
      <vt:lpstr>2021-2026- июль</vt:lpstr>
      <vt:lpstr>2015-2020 (октябрь)</vt:lpstr>
      <vt:lpstr>2021-2026- (октябрь)</vt:lpstr>
      <vt:lpstr>'2015-2020'!Заголовки_для_печати</vt:lpstr>
      <vt:lpstr>'2015-2020 (октябрь)'!Заголовки_для_печати</vt:lpstr>
      <vt:lpstr>'2021-2026- (октябрь)'!Заголовки_для_печати</vt:lpstr>
      <vt:lpstr>'2021-2026- июль'!Заголовки_для_печати</vt:lpstr>
      <vt:lpstr>'2015-2020'!Область_печати</vt:lpstr>
      <vt:lpstr>'2015-2020 (октябрь)'!Область_печати</vt:lpstr>
      <vt:lpstr>'2021-2026- (октябрь)'!Область_печати</vt:lpstr>
      <vt:lpstr>'2021-2026- июль'!Область_печати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2024-10-22T10:41:20Z</dcterms:modified>
</cp:coreProperties>
</file>